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Dell\Desktop\"/>
    </mc:Choice>
  </mc:AlternateContent>
  <xr:revisionPtr revIDLastSave="0" documentId="8_{924DF071-3C34-43E0-BD03-C83BF0CE107E}" xr6:coauthVersionLast="47" xr6:coauthVersionMax="47" xr10:uidLastSave="{00000000-0000-0000-0000-000000000000}"/>
  <bookViews>
    <workbookView xWindow="-120" yWindow="-120" windowWidth="20730" windowHeight="11160" tabRatio="963" xr2:uid="{1E093CF7-CA37-42B9-8DA7-B2A026EE3F04}"/>
  </bookViews>
  <sheets>
    <sheet name="Home" sheetId="1" r:id="rId1"/>
    <sheet name="GRI" sheetId="11" r:id="rId2"/>
    <sheet name="SASB" sheetId="12" r:id="rId3"/>
    <sheet name="TCFD" sheetId="13" r:id="rId4"/>
    <sheet name="Climate" sheetId="8" r:id="rId5"/>
    <sheet name="Water" sheetId="9" r:id="rId6"/>
    <sheet name="Environment" sheetId="10" r:id="rId7"/>
    <sheet name="Talent" sheetId="2" r:id="rId8"/>
    <sheet name="Socio-EconomicImpact" sheetId="4" r:id="rId9"/>
    <sheet name="HumanRights" sheetId="3" r:id="rId10"/>
    <sheet name="Safety" sheetId="6" r:id="rId11"/>
    <sheet name="Assets" sheetId="5" r:id="rId12"/>
    <sheet name="Ethics" sheetId="7"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6" i="6" l="1"/>
  <c r="L181" i="9" l="1"/>
  <c r="M181" i="9"/>
  <c r="N181" i="9"/>
  <c r="J164" i="9"/>
  <c r="J159" i="9"/>
  <c r="K143" i="9"/>
  <c r="L143" i="9"/>
  <c r="M143" i="9"/>
  <c r="N143" i="9"/>
  <c r="J143" i="9"/>
  <c r="F105" i="9"/>
  <c r="G105" i="9"/>
  <c r="F106" i="9"/>
  <c r="G106" i="9"/>
  <c r="F107" i="9"/>
  <c r="G107" i="9"/>
  <c r="N201" i="10" l="1"/>
  <c r="M200" i="10"/>
  <c r="L200" i="10"/>
  <c r="N196" i="10"/>
  <c r="N197" i="10"/>
  <c r="N198" i="10"/>
  <c r="N199" i="10"/>
  <c r="N195" i="10"/>
  <c r="L193" i="10"/>
  <c r="L202" i="10" s="1"/>
  <c r="M193" i="10"/>
  <c r="M202" i="10" s="1"/>
  <c r="N192" i="10"/>
  <c r="N190" i="10"/>
  <c r="N189" i="10"/>
  <c r="N182" i="10"/>
  <c r="N183" i="10"/>
  <c r="N184" i="10"/>
  <c r="N185" i="10"/>
  <c r="N186" i="10"/>
  <c r="N187" i="10"/>
  <c r="N188" i="10"/>
  <c r="N181" i="10"/>
  <c r="K201" i="10"/>
  <c r="J200" i="10"/>
  <c r="I200" i="10"/>
  <c r="K196" i="10"/>
  <c r="K197" i="10"/>
  <c r="K198" i="10"/>
  <c r="K199" i="10"/>
  <c r="K195" i="10"/>
  <c r="J193" i="10"/>
  <c r="I193" i="10"/>
  <c r="K192" i="10"/>
  <c r="K190" i="10"/>
  <c r="K189" i="10"/>
  <c r="K182" i="10"/>
  <c r="K183" i="10"/>
  <c r="K184" i="10"/>
  <c r="K185" i="10"/>
  <c r="K186" i="10"/>
  <c r="K187" i="10"/>
  <c r="K188" i="10"/>
  <c r="K181" i="10"/>
  <c r="H201" i="10"/>
  <c r="G200" i="10"/>
  <c r="F200" i="10"/>
  <c r="H196" i="10"/>
  <c r="H197" i="10"/>
  <c r="H198" i="10"/>
  <c r="H199" i="10"/>
  <c r="H195" i="10"/>
  <c r="G193" i="10"/>
  <c r="F193" i="10"/>
  <c r="H192" i="10"/>
  <c r="H190" i="10"/>
  <c r="H189" i="10"/>
  <c r="H182" i="10"/>
  <c r="H183" i="10"/>
  <c r="H184" i="10"/>
  <c r="H185" i="10"/>
  <c r="H186" i="10"/>
  <c r="H187" i="10"/>
  <c r="H188" i="10"/>
  <c r="H181" i="10"/>
  <c r="G174" i="10"/>
  <c r="F174" i="10"/>
  <c r="F169" i="10"/>
  <c r="G169" i="10"/>
  <c r="F170" i="10"/>
  <c r="G170" i="10"/>
  <c r="F171" i="10"/>
  <c r="G171" i="10"/>
  <c r="F172" i="10"/>
  <c r="G172" i="10"/>
  <c r="G168" i="10"/>
  <c r="F168" i="10"/>
  <c r="G163" i="10"/>
  <c r="G162" i="10"/>
  <c r="G165" i="10"/>
  <c r="F165" i="10"/>
  <c r="F163" i="10"/>
  <c r="F162" i="10"/>
  <c r="F155" i="10"/>
  <c r="G155" i="10"/>
  <c r="F156" i="10"/>
  <c r="G156" i="10"/>
  <c r="F157" i="10"/>
  <c r="G157" i="10"/>
  <c r="F158" i="10"/>
  <c r="G158" i="10"/>
  <c r="F159" i="10"/>
  <c r="G159" i="10"/>
  <c r="F160" i="10"/>
  <c r="G160" i="10"/>
  <c r="F161" i="10"/>
  <c r="G161" i="10"/>
  <c r="H154" i="10"/>
  <c r="G154" i="10"/>
  <c r="F154" i="10"/>
  <c r="K200" i="10" l="1"/>
  <c r="I202" i="10"/>
  <c r="G202" i="10"/>
  <c r="G173" i="10"/>
  <c r="F202" i="10"/>
  <c r="N193" i="10"/>
  <c r="J202" i="10"/>
  <c r="N200" i="10"/>
  <c r="G166" i="10"/>
  <c r="H193" i="10"/>
  <c r="F166" i="10"/>
  <c r="F173" i="10"/>
  <c r="K193" i="10"/>
  <c r="K202" i="10" s="1"/>
  <c r="H200" i="10"/>
  <c r="J208" i="6"/>
  <c r="J198" i="6"/>
  <c r="G175" i="10" l="1"/>
  <c r="N202" i="10"/>
  <c r="F175" i="10"/>
  <c r="H202" i="10"/>
  <c r="T174" i="10"/>
  <c r="Q174" i="10"/>
  <c r="N174" i="10"/>
  <c r="K174" i="10"/>
  <c r="H174" i="10" l="1"/>
  <c r="S173" i="10"/>
  <c r="R175" i="10"/>
  <c r="P173" i="10"/>
  <c r="O173" i="10"/>
  <c r="M173" i="10"/>
  <c r="L173" i="10"/>
  <c r="J173" i="10"/>
  <c r="I173" i="10"/>
  <c r="T172" i="10"/>
  <c r="Q172" i="10"/>
  <c r="N172" i="10"/>
  <c r="K172" i="10"/>
  <c r="H172" i="10"/>
  <c r="T171" i="10"/>
  <c r="Q171" i="10"/>
  <c r="N171" i="10"/>
  <c r="K171" i="10"/>
  <c r="H171" i="10"/>
  <c r="T170" i="10"/>
  <c r="Q170" i="10"/>
  <c r="N170" i="10"/>
  <c r="K170" i="10"/>
  <c r="H170" i="10"/>
  <c r="T169" i="10"/>
  <c r="Q169" i="10"/>
  <c r="N169" i="10"/>
  <c r="K169" i="10"/>
  <c r="H169" i="10"/>
  <c r="T168" i="10"/>
  <c r="Q168" i="10"/>
  <c r="N168" i="10"/>
  <c r="K168" i="10"/>
  <c r="H168" i="10"/>
  <c r="S166" i="10"/>
  <c r="P166" i="10"/>
  <c r="O166" i="10"/>
  <c r="M166" i="10"/>
  <c r="J166" i="10"/>
  <c r="I166" i="10"/>
  <c r="T165" i="10"/>
  <c r="Q165" i="10"/>
  <c r="N165" i="10"/>
  <c r="K165" i="10"/>
  <c r="H165" i="10"/>
  <c r="T163" i="10"/>
  <c r="Q163" i="10"/>
  <c r="N163" i="10"/>
  <c r="K163" i="10"/>
  <c r="H163" i="10"/>
  <c r="T162" i="10"/>
  <c r="Q162" i="10"/>
  <c r="N162" i="10"/>
  <c r="K162" i="10"/>
  <c r="H162" i="10"/>
  <c r="T161" i="10"/>
  <c r="Q161" i="10"/>
  <c r="N161" i="10"/>
  <c r="K161" i="10"/>
  <c r="H161" i="10"/>
  <c r="T160" i="10"/>
  <c r="Q160" i="10"/>
  <c r="N160" i="10"/>
  <c r="K160" i="10"/>
  <c r="H160" i="10"/>
  <c r="T159" i="10"/>
  <c r="Q159" i="10"/>
  <c r="N159" i="10"/>
  <c r="K159" i="10"/>
  <c r="H159" i="10"/>
  <c r="T158" i="10"/>
  <c r="Q158" i="10"/>
  <c r="N158" i="10"/>
  <c r="K158" i="10"/>
  <c r="H158" i="10"/>
  <c r="T157" i="10"/>
  <c r="Q157" i="10"/>
  <c r="N157" i="10"/>
  <c r="K157" i="10"/>
  <c r="H157" i="10"/>
  <c r="T156" i="10"/>
  <c r="Q156" i="10"/>
  <c r="N156" i="10"/>
  <c r="K156" i="10"/>
  <c r="H156" i="10"/>
  <c r="T155" i="10"/>
  <c r="Q155" i="10"/>
  <c r="N155" i="10"/>
  <c r="K155" i="10"/>
  <c r="H155" i="10"/>
  <c r="T154" i="10"/>
  <c r="Q154" i="10"/>
  <c r="N154" i="10"/>
  <c r="K154" i="10"/>
  <c r="H173" i="10" l="1"/>
  <c r="H166" i="10"/>
  <c r="P175" i="10"/>
  <c r="O175" i="10"/>
  <c r="M175" i="10"/>
  <c r="N173" i="10"/>
  <c r="J175" i="10"/>
  <c r="L175" i="10"/>
  <c r="S175" i="10"/>
  <c r="T173" i="10"/>
  <c r="T175" i="10" s="1"/>
  <c r="Q166" i="10"/>
  <c r="N166" i="10"/>
  <c r="I175" i="10"/>
  <c r="Q173" i="10"/>
  <c r="K166" i="10"/>
  <c r="K173" i="10"/>
  <c r="H175" i="10" l="1"/>
  <c r="K175" i="10"/>
  <c r="N175" i="10"/>
  <c r="Q175" i="10"/>
  <c r="M198" i="9" l="1"/>
  <c r="M197" i="9"/>
  <c r="N195" i="9"/>
  <c r="L195" i="9"/>
  <c r="N165" i="9"/>
  <c r="N198" i="9" s="1"/>
  <c r="L165" i="9"/>
  <c r="L198" i="9" s="1"/>
  <c r="F113" i="9"/>
  <c r="G113" i="9"/>
  <c r="G112" i="9"/>
  <c r="G111" i="9"/>
  <c r="F111" i="9"/>
  <c r="F112" i="9"/>
  <c r="O131" i="9"/>
  <c r="N131" i="9"/>
  <c r="M131" i="9"/>
  <c r="L131" i="9"/>
  <c r="K131" i="9"/>
  <c r="J131" i="9"/>
  <c r="I131" i="9"/>
  <c r="H131" i="9"/>
  <c r="G131" i="9"/>
  <c r="F131" i="9"/>
  <c r="J179" i="9" s="1"/>
  <c r="O126" i="9"/>
  <c r="N126" i="9"/>
  <c r="N174" i="9" s="1"/>
  <c r="M126" i="9"/>
  <c r="L126" i="9"/>
  <c r="K126" i="9"/>
  <c r="J126" i="9"/>
  <c r="I126" i="9"/>
  <c r="H126" i="9"/>
  <c r="K174" i="9" s="1"/>
  <c r="G126" i="9"/>
  <c r="F126" i="9"/>
  <c r="J174" i="9" s="1"/>
  <c r="O115" i="9"/>
  <c r="N115" i="9"/>
  <c r="K115" i="9"/>
  <c r="J115" i="9"/>
  <c r="I115" i="9"/>
  <c r="H115" i="9"/>
  <c r="K163" i="9" s="1"/>
  <c r="O109" i="9"/>
  <c r="N109" i="9"/>
  <c r="K109" i="9"/>
  <c r="J109" i="9"/>
  <c r="I109" i="9"/>
  <c r="H109" i="9"/>
  <c r="G65" i="9"/>
  <c r="G64" i="9"/>
  <c r="G63" i="9"/>
  <c r="G62" i="9"/>
  <c r="G61" i="9"/>
  <c r="G55" i="9"/>
  <c r="G56" i="9"/>
  <c r="G57" i="9"/>
  <c r="G58" i="9"/>
  <c r="G54" i="9"/>
  <c r="F65" i="9"/>
  <c r="F64" i="9"/>
  <c r="F63" i="9"/>
  <c r="F62" i="9"/>
  <c r="F61" i="9"/>
  <c r="F55" i="9"/>
  <c r="F56" i="9"/>
  <c r="F57" i="9"/>
  <c r="F58" i="9"/>
  <c r="F54" i="9"/>
  <c r="O66" i="9"/>
  <c r="N66" i="9"/>
  <c r="M66" i="9"/>
  <c r="L66" i="9"/>
  <c r="K66" i="9"/>
  <c r="J66" i="9"/>
  <c r="I66" i="9"/>
  <c r="H66" i="9"/>
  <c r="O59" i="9"/>
  <c r="N59" i="9"/>
  <c r="M59" i="9"/>
  <c r="L59" i="9"/>
  <c r="K59" i="9"/>
  <c r="J59" i="9"/>
  <c r="I59" i="9"/>
  <c r="H59" i="9"/>
  <c r="O86" i="9"/>
  <c r="N86" i="9"/>
  <c r="M86" i="9"/>
  <c r="L86" i="9"/>
  <c r="K86" i="9"/>
  <c r="J86" i="9"/>
  <c r="I86" i="9"/>
  <c r="H86" i="9"/>
  <c r="K178" i="9" s="1"/>
  <c r="G86" i="9"/>
  <c r="F86" i="9"/>
  <c r="J178" i="9" s="1"/>
  <c r="O79" i="9"/>
  <c r="N79" i="9"/>
  <c r="M79" i="9"/>
  <c r="L79" i="9"/>
  <c r="M173" i="9" s="1"/>
  <c r="K79" i="9"/>
  <c r="J79" i="9"/>
  <c r="L173" i="9" s="1"/>
  <c r="I79" i="9"/>
  <c r="H79" i="9"/>
  <c r="K173" i="9" s="1"/>
  <c r="G79" i="9"/>
  <c r="F79" i="9"/>
  <c r="J145" i="8"/>
  <c r="M174" i="9" l="1"/>
  <c r="M176" i="9" s="1"/>
  <c r="J173" i="9"/>
  <c r="J176" i="9" s="1"/>
  <c r="L174" i="9"/>
  <c r="L176" i="9" s="1"/>
  <c r="K179" i="9"/>
  <c r="K181" i="9" s="1"/>
  <c r="J181" i="9"/>
  <c r="K176" i="9"/>
  <c r="N173" i="9"/>
  <c r="N176" i="9" s="1"/>
  <c r="L158" i="9"/>
  <c r="M157" i="9"/>
  <c r="M194" i="9" s="1"/>
  <c r="M162" i="9"/>
  <c r="M195" i="9" s="1"/>
  <c r="K158" i="9"/>
  <c r="N157" i="9"/>
  <c r="K157" i="9"/>
  <c r="K162" i="9"/>
  <c r="N158" i="9"/>
  <c r="J209" i="9"/>
  <c r="J211" i="9" s="1"/>
  <c r="L157" i="9"/>
  <c r="G109" i="9"/>
  <c r="G115" i="9"/>
  <c r="F109" i="9"/>
  <c r="F115" i="9"/>
  <c r="G66" i="9"/>
  <c r="F66" i="9"/>
  <c r="F59" i="9"/>
  <c r="G59" i="9"/>
  <c r="N130" i="8"/>
  <c r="L130" i="8"/>
  <c r="K130" i="8"/>
  <c r="J130" i="8"/>
  <c r="I130" i="8"/>
  <c r="H130" i="8"/>
  <c r="G130" i="8"/>
  <c r="N88" i="8"/>
  <c r="L88" i="8"/>
  <c r="J88" i="8"/>
  <c r="K67" i="8"/>
  <c r="K72" i="8" s="1"/>
  <c r="M67" i="8"/>
  <c r="M72" i="8" s="1"/>
  <c r="N67" i="8"/>
  <c r="N72" i="8" s="1"/>
  <c r="J67" i="8"/>
  <c r="K160" i="9" l="1"/>
  <c r="K197" i="9" s="1"/>
  <c r="L160" i="9"/>
  <c r="K195" i="9"/>
  <c r="K165" i="9"/>
  <c r="K198" i="9" s="1"/>
  <c r="N194" i="9"/>
  <c r="N196" i="9" s="1"/>
  <c r="N160" i="9"/>
  <c r="N197" i="9"/>
  <c r="N199" i="9" s="1"/>
  <c r="M196" i="9"/>
  <c r="J162" i="9"/>
  <c r="J158" i="9"/>
  <c r="L197" i="9"/>
  <c r="L199" i="9" s="1"/>
  <c r="L194" i="9"/>
  <c r="L196" i="9" s="1"/>
  <c r="K194" i="9"/>
  <c r="J210" i="9"/>
  <c r="J163" i="9"/>
  <c r="J157" i="9"/>
  <c r="J160" i="9" s="1"/>
  <c r="J72" i="8"/>
  <c r="K196" i="9" l="1"/>
  <c r="J165" i="9"/>
  <c r="J198" i="9" s="1"/>
  <c r="J195" i="9"/>
  <c r="K199" i="9"/>
  <c r="J197" i="9"/>
  <c r="J194" i="9"/>
  <c r="J196" i="9" l="1"/>
  <c r="J199" i="9"/>
  <c r="N206" i="6"/>
  <c r="L206" i="6"/>
  <c r="K206" i="6"/>
  <c r="N196" i="6"/>
  <c r="K196" i="6"/>
  <c r="I206" i="6"/>
  <c r="H206" i="6"/>
  <c r="G206" i="6"/>
  <c r="G196" i="6"/>
  <c r="L179" i="6"/>
  <c r="N179" i="6"/>
  <c r="K175" i="6"/>
  <c r="L175" i="6"/>
  <c r="M175" i="6"/>
  <c r="N175" i="6"/>
  <c r="K176" i="6"/>
  <c r="L176" i="6"/>
  <c r="M176" i="6"/>
  <c r="N176" i="6"/>
  <c r="L177" i="6"/>
  <c r="N177" i="6"/>
  <c r="K178" i="6"/>
  <c r="L178" i="6"/>
  <c r="M178" i="6"/>
  <c r="N178" i="6"/>
  <c r="N174" i="6"/>
  <c r="M174" i="6"/>
  <c r="L174" i="6"/>
  <c r="K164" i="6"/>
  <c r="K162" i="6"/>
  <c r="K161" i="6"/>
  <c r="K174" i="6"/>
  <c r="J138" i="6"/>
  <c r="J139" i="6"/>
  <c r="J140" i="6"/>
  <c r="J141" i="6"/>
  <c r="J142" i="6"/>
  <c r="J206" i="6" l="1"/>
  <c r="N183" i="6"/>
  <c r="M181" i="6"/>
  <c r="J196" i="6"/>
  <c r="K181" i="6"/>
  <c r="N181" i="6"/>
  <c r="M180" i="6"/>
  <c r="M183" i="6"/>
  <c r="K183" i="6"/>
  <c r="N180" i="6"/>
  <c r="L184" i="6"/>
  <c r="L181" i="6"/>
  <c r="L180" i="6"/>
  <c r="N182" i="6"/>
  <c r="K180" i="6"/>
  <c r="L182" i="6"/>
  <c r="L183" i="6"/>
  <c r="N184" i="6"/>
  <c r="J144" i="6"/>
  <c r="J147" i="6"/>
  <c r="J145" i="6"/>
  <c r="J146" i="6"/>
  <c r="J143" i="6"/>
  <c r="J17" i="6"/>
  <c r="J15" i="6"/>
  <c r="J14" i="6"/>
  <c r="H18" i="6"/>
  <c r="G18" i="6"/>
  <c r="H16" i="6"/>
  <c r="G16" i="6"/>
  <c r="J52" i="6"/>
  <c r="J53" i="6"/>
  <c r="J54" i="6"/>
  <c r="J55" i="6"/>
  <c r="J51" i="6"/>
  <c r="I18" i="6" l="1"/>
  <c r="K18" i="6"/>
  <c r="L18" i="6"/>
  <c r="M18" i="6"/>
  <c r="N18" i="6"/>
  <c r="I16" i="6"/>
  <c r="K16" i="6"/>
  <c r="L16" i="6"/>
  <c r="M16" i="6"/>
  <c r="N16" i="6"/>
  <c r="J16" i="6" l="1"/>
  <c r="J18" i="6"/>
  <c r="K158" i="4" l="1"/>
  <c r="L158" i="4"/>
  <c r="M158" i="4"/>
  <c r="N158" i="4"/>
  <c r="J158" i="4"/>
  <c r="K61" i="4" l="1"/>
  <c r="L61" i="4"/>
  <c r="M61" i="4"/>
  <c r="N61" i="4"/>
  <c r="J61" i="4"/>
  <c r="J156" i="2" l="1"/>
  <c r="I156" i="2"/>
  <c r="G157" i="2"/>
  <c r="F157" i="2"/>
  <c r="G145" i="2"/>
  <c r="G144" i="2"/>
  <c r="F145" i="2"/>
  <c r="F144" i="2"/>
  <c r="N87" i="2"/>
  <c r="M87" i="2"/>
  <c r="L87" i="2"/>
  <c r="K87" i="2"/>
  <c r="J87" i="2"/>
  <c r="T57" i="2"/>
  <c r="Q57" i="2"/>
  <c r="T56" i="2"/>
  <c r="Q56" i="2"/>
  <c r="N57" i="2"/>
  <c r="N56" i="2"/>
  <c r="K56" i="2"/>
  <c r="H56" i="2"/>
  <c r="T45" i="2"/>
  <c r="S45" i="2"/>
  <c r="Q45" i="2"/>
  <c r="P45" i="2"/>
  <c r="M45" i="2"/>
  <c r="L45" i="2"/>
  <c r="J45" i="2"/>
  <c r="I45" i="2"/>
  <c r="G45" i="2"/>
  <c r="F45" i="2"/>
  <c r="T44" i="2"/>
  <c r="S44" i="2"/>
  <c r="Q44" i="2"/>
  <c r="P44" i="2"/>
  <c r="N44" i="2"/>
  <c r="M44" i="2"/>
  <c r="L44" i="2"/>
  <c r="J44" i="2"/>
  <c r="I44" i="2"/>
  <c r="G44" i="2"/>
  <c r="F44" i="2"/>
  <c r="T42" i="2"/>
  <c r="S42" i="2"/>
  <c r="Q42" i="2"/>
  <c r="P42" i="2"/>
  <c r="N42" i="2"/>
  <c r="M42" i="2"/>
  <c r="L42" i="2"/>
  <c r="J42" i="2"/>
  <c r="I42" i="2"/>
  <c r="G42" i="2"/>
  <c r="F42" i="2"/>
  <c r="U41" i="2"/>
  <c r="R41" i="2"/>
  <c r="O41" i="2"/>
  <c r="K41" i="2"/>
  <c r="H41" i="2"/>
  <c r="U40" i="2"/>
  <c r="R40" i="2"/>
  <c r="O40" i="2"/>
  <c r="K40" i="2"/>
  <c r="H40" i="2"/>
  <c r="T38" i="2"/>
  <c r="S38" i="2"/>
  <c r="Q38" i="2"/>
  <c r="P38" i="2"/>
  <c r="M38" i="2"/>
  <c r="L38" i="2"/>
  <c r="J38" i="2"/>
  <c r="I38" i="2"/>
  <c r="G38" i="2"/>
  <c r="F38" i="2"/>
  <c r="U37" i="2"/>
  <c r="R37" i="2"/>
  <c r="N37" i="2"/>
  <c r="N38" i="2" s="1"/>
  <c r="K37" i="2"/>
  <c r="H37" i="2"/>
  <c r="U36" i="2"/>
  <c r="R36" i="2"/>
  <c r="O36" i="2"/>
  <c r="K36" i="2"/>
  <c r="H36" i="2"/>
  <c r="T27" i="2"/>
  <c r="S27" i="2"/>
  <c r="Q27" i="2"/>
  <c r="P27" i="2"/>
  <c r="T26" i="2"/>
  <c r="S26" i="2"/>
  <c r="Q26" i="2"/>
  <c r="P26" i="2"/>
  <c r="T24" i="2"/>
  <c r="S24" i="2"/>
  <c r="Q24" i="2"/>
  <c r="P24" i="2"/>
  <c r="U23" i="2"/>
  <c r="R23" i="2"/>
  <c r="U22" i="2"/>
  <c r="R22" i="2"/>
  <c r="T20" i="2"/>
  <c r="S20" i="2"/>
  <c r="Q20" i="2"/>
  <c r="P20" i="2"/>
  <c r="U19" i="2"/>
  <c r="R19" i="2"/>
  <c r="U18" i="2"/>
  <c r="R18" i="2"/>
  <c r="N26" i="2"/>
  <c r="L26" i="2"/>
  <c r="N24" i="2"/>
  <c r="O23" i="2"/>
  <c r="O22" i="2"/>
  <c r="O18" i="2"/>
  <c r="M27" i="2"/>
  <c r="L27" i="2"/>
  <c r="M26" i="2"/>
  <c r="J27" i="2"/>
  <c r="I27" i="2"/>
  <c r="J26" i="2"/>
  <c r="I26" i="2"/>
  <c r="G26" i="2"/>
  <c r="G27" i="2"/>
  <c r="F27" i="2"/>
  <c r="F26" i="2"/>
  <c r="K23" i="2"/>
  <c r="H23" i="2"/>
  <c r="K22" i="2"/>
  <c r="H22" i="2"/>
  <c r="M24" i="2"/>
  <c r="L24" i="2"/>
  <c r="M20" i="2"/>
  <c r="L20" i="2"/>
  <c r="J20" i="2"/>
  <c r="I20" i="2"/>
  <c r="J24" i="2"/>
  <c r="I24" i="2"/>
  <c r="G24" i="2"/>
  <c r="F24" i="2"/>
  <c r="G20" i="2"/>
  <c r="F20" i="2"/>
  <c r="N19" i="2"/>
  <c r="O19" i="2" s="1"/>
  <c r="K19" i="2"/>
  <c r="K18" i="2"/>
  <c r="H19" i="2"/>
  <c r="H18" i="2"/>
  <c r="S28" i="2" l="1"/>
  <c r="S46" i="2"/>
  <c r="U45" i="2"/>
  <c r="R42" i="2"/>
  <c r="K44" i="2"/>
  <c r="J46" i="2"/>
  <c r="O44" i="2"/>
  <c r="U27" i="2"/>
  <c r="H42" i="2"/>
  <c r="K45" i="2"/>
  <c r="Q28" i="2"/>
  <c r="Q46" i="2"/>
  <c r="N46" i="2"/>
  <c r="M46" i="2"/>
  <c r="U42" i="2"/>
  <c r="H45" i="2"/>
  <c r="T46" i="2"/>
  <c r="H38" i="2"/>
  <c r="R45" i="2"/>
  <c r="N20" i="2"/>
  <c r="O20" i="2" s="1"/>
  <c r="K42" i="2"/>
  <c r="R44" i="2"/>
  <c r="L46" i="2"/>
  <c r="U44" i="2"/>
  <c r="P46" i="2"/>
  <c r="R38" i="2"/>
  <c r="H44" i="2"/>
  <c r="G46" i="2"/>
  <c r="F46" i="2"/>
  <c r="O38" i="2"/>
  <c r="N45" i="2"/>
  <c r="O45" i="2" s="1"/>
  <c r="O42" i="2"/>
  <c r="I46" i="2"/>
  <c r="K38" i="2"/>
  <c r="O37" i="2"/>
  <c r="U38" i="2"/>
  <c r="N27" i="2"/>
  <c r="O27" i="2" s="1"/>
  <c r="T28" i="2"/>
  <c r="U28" i="2" s="1"/>
  <c r="U26" i="2"/>
  <c r="U24" i="2"/>
  <c r="R27" i="2"/>
  <c r="R24" i="2"/>
  <c r="R26" i="2"/>
  <c r="P28" i="2"/>
  <c r="U20" i="2"/>
  <c r="R20" i="2"/>
  <c r="O24" i="2"/>
  <c r="O26" i="2"/>
  <c r="K26" i="2"/>
  <c r="M28" i="2"/>
  <c r="L28" i="2"/>
  <c r="K24" i="2"/>
  <c r="J28" i="2"/>
  <c r="K20" i="2"/>
  <c r="K27" i="2"/>
  <c r="H26" i="2"/>
  <c r="H27" i="2"/>
  <c r="G28" i="2"/>
  <c r="F28" i="2"/>
  <c r="I28" i="2"/>
  <c r="H24" i="2"/>
  <c r="H20" i="2"/>
  <c r="K46" i="2" l="1"/>
  <c r="U46" i="2"/>
  <c r="N28" i="2"/>
  <c r="O28" i="2" s="1"/>
  <c r="O46" i="2"/>
  <c r="R46" i="2"/>
  <c r="H28" i="2"/>
  <c r="R28" i="2"/>
  <c r="H46" i="2"/>
  <c r="K28" i="2"/>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7">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futureMetadata>
  <valueMetadata count="17">
    <bk>
      <rc t="1" v="0"/>
    </bk>
    <bk>
      <rc t="1" v="1"/>
    </bk>
    <bk>
      <rc t="1" v="2"/>
    </bk>
    <bk>
      <rc t="1" v="3"/>
    </bk>
    <bk>
      <rc t="1" v="4"/>
    </bk>
    <bk>
      <rc t="1" v="5"/>
    </bk>
    <bk>
      <rc t="1" v="6"/>
    </bk>
    <bk>
      <rc t="1" v="7"/>
    </bk>
    <bk>
      <rc t="1" v="8"/>
    </bk>
    <bk>
      <rc t="1" v="9"/>
    </bk>
    <bk>
      <rc t="1" v="10"/>
    </bk>
    <bk>
      <rc t="1" v="11"/>
    </bk>
    <bk>
      <rc t="1" v="12"/>
    </bk>
    <bk>
      <rc t="1" v="13"/>
    </bk>
    <bk>
      <rc t="1" v="14"/>
    </bk>
    <bk>
      <rc t="1" v="15"/>
    </bk>
    <bk>
      <rc t="1" v="16"/>
    </bk>
  </valueMetadata>
</metadata>
</file>

<file path=xl/sharedStrings.xml><?xml version="1.0" encoding="utf-8"?>
<sst xmlns="http://schemas.openxmlformats.org/spreadsheetml/2006/main" count="2245" uniqueCount="911">
  <si>
    <t>Mudanças climáticas</t>
  </si>
  <si>
    <t>Databook ESG 2024</t>
  </si>
  <si>
    <t>Performance Data |</t>
  </si>
  <si>
    <t>Total</t>
  </si>
  <si>
    <t>3R</t>
  </si>
  <si>
    <t>Enauta</t>
  </si>
  <si>
    <t>nd</t>
  </si>
  <si>
    <t>na</t>
  </si>
  <si>
    <r>
      <t>Enauta</t>
    </r>
    <r>
      <rPr>
        <b/>
        <vertAlign val="superscript"/>
        <sz val="10"/>
        <color theme="2"/>
        <rFont val="Century Gothic"/>
        <family val="2"/>
        <scheme val="minor"/>
      </rPr>
      <t>2</t>
    </r>
  </si>
  <si>
    <r>
      <t>3R</t>
    </r>
    <r>
      <rPr>
        <b/>
        <vertAlign val="superscript"/>
        <sz val="10"/>
        <color theme="2"/>
        <rFont val="Century Gothic"/>
        <family val="2"/>
        <scheme val="minor"/>
      </rPr>
      <t>3</t>
    </r>
  </si>
  <si>
    <r>
      <rPr>
        <b/>
        <sz val="10"/>
        <color theme="9" tint="0.79998168889431442"/>
        <rFont val="Century Gothic"/>
        <family val="2"/>
        <scheme val="minor"/>
      </rPr>
      <t xml:space="preserve">a </t>
    </r>
    <r>
      <rPr>
        <b/>
        <sz val="10"/>
        <color theme="2"/>
        <rFont val="Century Gothic"/>
        <family val="2"/>
        <scheme val="minor"/>
      </rPr>
      <t>2022</t>
    </r>
    <r>
      <rPr>
        <b/>
        <vertAlign val="superscript"/>
        <sz val="10"/>
        <color theme="2"/>
        <rFont val="Century Gothic"/>
        <family val="2"/>
        <scheme val="minor"/>
      </rPr>
      <t>2</t>
    </r>
    <r>
      <rPr>
        <b/>
        <sz val="10"/>
        <color theme="9" tint="0.79998168889431442"/>
        <rFont val="Century Gothic"/>
        <family val="2"/>
        <scheme val="minor"/>
      </rPr>
      <t xml:space="preserve"> a</t>
    </r>
  </si>
  <si>
    <r>
      <rPr>
        <b/>
        <sz val="10"/>
        <color theme="9" tint="0.79998168889431442"/>
        <rFont val="Century Gothic"/>
        <family val="2"/>
        <scheme val="minor"/>
      </rPr>
      <t xml:space="preserve">a </t>
    </r>
    <r>
      <rPr>
        <b/>
        <sz val="10"/>
        <color theme="2"/>
        <rFont val="Century Gothic"/>
        <family val="2"/>
        <scheme val="minor"/>
      </rPr>
      <t>2022</t>
    </r>
    <r>
      <rPr>
        <b/>
        <vertAlign val="superscript"/>
        <sz val="10"/>
        <color theme="2"/>
        <rFont val="Century Gothic"/>
        <family val="2"/>
        <scheme val="minor"/>
      </rPr>
      <t>2</t>
    </r>
    <r>
      <rPr>
        <b/>
        <sz val="10"/>
        <color theme="9" tint="0.79998168889431442"/>
        <rFont val="Century Gothic"/>
        <family val="2"/>
        <scheme val="minor"/>
      </rPr>
      <t xml:space="preserve"> a </t>
    </r>
  </si>
  <si>
    <t>MBA</t>
  </si>
  <si>
    <t>Royalties holidays</t>
  </si>
  <si>
    <r>
      <rPr>
        <b/>
        <sz val="10"/>
        <color theme="9" tint="0.79998168889431442"/>
        <rFont val="Century Gothic"/>
        <family val="2"/>
        <scheme val="minor"/>
      </rPr>
      <t xml:space="preserve">a </t>
    </r>
    <r>
      <rPr>
        <b/>
        <sz val="10"/>
        <color theme="2"/>
        <rFont val="Century Gothic"/>
        <family val="2"/>
        <scheme val="minor"/>
      </rPr>
      <t>2024</t>
    </r>
    <r>
      <rPr>
        <b/>
        <vertAlign val="superscript"/>
        <sz val="10"/>
        <color theme="2"/>
        <rFont val="Century Gothic"/>
        <family val="2"/>
        <scheme val="minor"/>
      </rPr>
      <t>2</t>
    </r>
    <r>
      <rPr>
        <b/>
        <sz val="10"/>
        <color theme="9" tint="0.79998168889431442"/>
        <rFont val="Century Gothic"/>
        <family val="2"/>
        <scheme val="minor"/>
      </rPr>
      <t xml:space="preserve"> a </t>
    </r>
  </si>
  <si>
    <t>E&amp;P Onshore</t>
  </si>
  <si>
    <t>E&amp;P Offshore</t>
  </si>
  <si>
    <t>1. Ativo passou a ser operado pela Brava em 31/12/2024, por isso as informações do período não estão disponíveis.</t>
  </si>
  <si>
    <r>
      <rPr>
        <b/>
        <sz val="11"/>
        <color theme="9" tint="0.79998168889431442"/>
        <rFont val="Century Gothic"/>
        <family val="2"/>
        <scheme val="minor"/>
      </rPr>
      <t xml:space="preserve">a </t>
    </r>
    <r>
      <rPr>
        <b/>
        <sz val="10"/>
        <color theme="2"/>
        <rFont val="Century Gothic"/>
        <family val="2"/>
        <scheme val="minor"/>
      </rPr>
      <t>2022</t>
    </r>
    <r>
      <rPr>
        <b/>
        <vertAlign val="superscript"/>
        <sz val="10"/>
        <color theme="2"/>
        <rFont val="Century Gothic"/>
        <family val="2"/>
        <scheme val="minor"/>
      </rPr>
      <t>1</t>
    </r>
    <r>
      <rPr>
        <b/>
        <sz val="10"/>
        <color theme="2"/>
        <rFont val="Century Gothic"/>
        <family val="2"/>
        <scheme val="minor"/>
      </rPr>
      <t xml:space="preserve"> </t>
    </r>
    <r>
      <rPr>
        <b/>
        <sz val="10"/>
        <color theme="9" tint="0.79998168889431442"/>
        <rFont val="Century Gothic"/>
        <family val="2"/>
        <scheme val="minor"/>
      </rPr>
      <t>a</t>
    </r>
  </si>
  <si>
    <r>
      <rPr>
        <b/>
        <sz val="11"/>
        <color theme="9" tint="0.79998168889431442"/>
        <rFont val="Century Gothic"/>
        <family val="2"/>
        <scheme val="minor"/>
      </rPr>
      <t xml:space="preserve">a </t>
    </r>
    <r>
      <rPr>
        <b/>
        <sz val="10"/>
        <color theme="2"/>
        <rFont val="Century Gothic"/>
        <family val="2"/>
        <scheme val="minor"/>
      </rPr>
      <t>2022</t>
    </r>
    <r>
      <rPr>
        <b/>
        <vertAlign val="superscript"/>
        <sz val="10"/>
        <color theme="2"/>
        <rFont val="Century Gothic"/>
        <family val="2"/>
        <scheme val="minor"/>
      </rPr>
      <t>2</t>
    </r>
    <r>
      <rPr>
        <b/>
        <sz val="10"/>
        <color theme="2"/>
        <rFont val="Century Gothic"/>
        <family val="2"/>
        <scheme val="minor"/>
      </rPr>
      <t xml:space="preserve"> </t>
    </r>
    <r>
      <rPr>
        <b/>
        <sz val="10"/>
        <color theme="9" tint="0.79998168889431442"/>
        <rFont val="Century Gothic"/>
        <family val="2"/>
        <scheme val="minor"/>
      </rPr>
      <t>a</t>
    </r>
  </si>
  <si>
    <t>Rio Grande do Norte</t>
  </si>
  <si>
    <t>Ceará</t>
  </si>
  <si>
    <t>Bahia</t>
  </si>
  <si>
    <t>Caatinga</t>
  </si>
  <si>
    <t>Offshore</t>
  </si>
  <si>
    <t>IUCN 2021</t>
  </si>
  <si>
    <t>MMA 2014</t>
  </si>
  <si>
    <t>ICMBio/
MMA 2018</t>
  </si>
  <si>
    <t>CO</t>
  </si>
  <si>
    <t>NOx</t>
  </si>
  <si>
    <t>SOx</t>
  </si>
  <si>
    <t>Mid &amp; Downstream</t>
  </si>
  <si>
    <t>Autoclave</t>
  </si>
  <si>
    <t>Superficial</t>
  </si>
  <si>
    <t>Diesel</t>
  </si>
  <si>
    <t>CO2</t>
  </si>
  <si>
    <t>CH4</t>
  </si>
  <si>
    <t>N2O</t>
  </si>
  <si>
    <t>HFCs</t>
  </si>
  <si>
    <t>Flaring</t>
  </si>
  <si>
    <t>Brava Energia</t>
  </si>
  <si>
    <t>Onshore + Mid &amp; Downstream</t>
  </si>
  <si>
    <t>48610.212342/2024-02</t>
  </si>
  <si>
    <t>48610.239378/2023-44</t>
  </si>
  <si>
    <t>48610.212351/2024-95</t>
  </si>
  <si>
    <t>2024-212965/TEC-AIDM-0665</t>
  </si>
  <si>
    <t>2024-212964/TEC-AIDM-0664</t>
  </si>
  <si>
    <t>2024-215394/TEC/AIDM-0700</t>
  </si>
  <si>
    <t>2024-216338/TEC/AIDM-0715</t>
  </si>
  <si>
    <t>2024-216612/TEC-AIDM-0719</t>
  </si>
  <si>
    <t>2024-213843/TEC/AIDM-0683</t>
  </si>
  <si>
    <t>2024-216526/TEC/AIDM-0717</t>
  </si>
  <si>
    <t>2024-217525/TEC/AIDM-0730</t>
  </si>
  <si>
    <t>2024-217526/TEC/AIDM-0731</t>
  </si>
  <si>
    <t>2024-217528/TEC/AIDM-0732</t>
  </si>
  <si>
    <t>2024-217529/TEC/AIDM-0733</t>
  </si>
  <si>
    <t>0801568-02.2020.8.20.5105</t>
  </si>
  <si>
    <t>5031013-89.2022.8.08.0024</t>
  </si>
  <si>
    <t>5031031-13.2022.8.08.0024</t>
  </si>
  <si>
    <t>5013594-84.2024.4.02.5101</t>
  </si>
  <si>
    <t>5059949-89.2023.4.02.5101</t>
  </si>
  <si>
    <t>5102695-69.2023.4.02.5101</t>
  </si>
  <si>
    <t>1050033-34.2022.4.01.3300</t>
  </si>
  <si>
    <t>2024-217517/TEC/AIDM-0729</t>
  </si>
  <si>
    <t>Mid &amp; Downstream (kgCO2e/CWTc)</t>
  </si>
  <si>
    <t>Mudanças climáticas (escopo 1)</t>
  </si>
  <si>
    <t>Mudanças climáticas (escopo 2)</t>
  </si>
  <si>
    <t>Mudanças climáticas (escopo 3)</t>
  </si>
  <si>
    <t>E&amp;P Onshore (kgCO2e/boe)</t>
  </si>
  <si>
    <t>E&amp;P Offshore (kgCO2e/boe)</t>
  </si>
  <si>
    <r>
      <t>Enauta</t>
    </r>
    <r>
      <rPr>
        <b/>
        <vertAlign val="superscript"/>
        <sz val="10"/>
        <color theme="2"/>
        <rFont val="Century Gothic"/>
        <family val="2"/>
        <scheme val="minor"/>
      </rPr>
      <t>1</t>
    </r>
  </si>
  <si>
    <t>Home</t>
  </si>
  <si>
    <t>GRI Index</t>
  </si>
  <si>
    <t>SASB Index</t>
  </si>
  <si>
    <t>TCFD Index</t>
  </si>
  <si>
    <t>Climate change</t>
  </si>
  <si>
    <t>Water and effluents</t>
  </si>
  <si>
    <t>Environmental management</t>
  </si>
  <si>
    <t>Talent management</t>
  </si>
  <si>
    <t>Socio-economic impact</t>
  </si>
  <si>
    <t>Human rights</t>
  </si>
  <si>
    <t>Safety</t>
  </si>
  <si>
    <t>Asset management</t>
  </si>
  <si>
    <t>Ethics and integrity</t>
  </si>
  <si>
    <t>How to navigate</t>
  </si>
  <si>
    <t>Learn more</t>
  </si>
  <si>
    <t>PDF version 2024 RAS |</t>
  </si>
  <si>
    <t>The 2024 Databook ESG is organized by Brava material topic. Use the top menu or the lower tabs to access data on each topic. The GRI, SASB and TCFD Indexes allow you to navigate by content or indicator of interest. When accessing these tabs, click on the links in the "Where to find" column to be directed to the desired information.</t>
  </si>
  <si>
    <t>Access the PDF version of Brava's 2024 Annual and Sustainability Report to learn more about the Company's strategy and performance.</t>
  </si>
  <si>
    <t>Check out key quantitative data from our business model summarized.</t>
  </si>
  <si>
    <t>Discover the main performance indicators and highlights for 2024.</t>
  </si>
  <si>
    <t>The table below presents the correlation of the GRI disclosures covered in this Databook. In each row, you can click on the hyperlinks in the "Where to find" column to easily access the information that responds to this framework.</t>
  </si>
  <si>
    <r>
      <t xml:space="preserve">For more information on the GRI disclosures reported to by Brava, access the PDF version of the Annual and Sustainability Report, available </t>
    </r>
    <r>
      <rPr>
        <b/>
        <u/>
        <sz val="10"/>
        <color theme="5"/>
        <rFont val="Century Gothic"/>
        <family val="2"/>
        <scheme val="minor"/>
      </rPr>
      <t>at this link</t>
    </r>
    <r>
      <rPr>
        <sz val="10"/>
        <rFont val="Century Gothic"/>
        <family val="2"/>
        <scheme val="minor"/>
      </rPr>
      <t>.</t>
    </r>
  </si>
  <si>
    <t>GRI Standard</t>
  </si>
  <si>
    <t>GRI Disclosure</t>
  </si>
  <si>
    <t>Where to find</t>
  </si>
  <si>
    <t>GRI 2 | General disclosures 2021</t>
  </si>
  <si>
    <t xml:space="preserve">2-7 | Employees </t>
  </si>
  <si>
    <t xml:space="preserve">2-8 | Workers who are not employees </t>
  </si>
  <si>
    <t xml:space="preserve">2-15 | Conflicts of interest </t>
  </si>
  <si>
    <t xml:space="preserve">2-16 | Communication of critical concerns </t>
  </si>
  <si>
    <t xml:space="preserve">2-17 | Collective knowledge of the highest governance body </t>
  </si>
  <si>
    <t xml:space="preserve">2-18 | Evaluation of the performance of the highest governance body </t>
  </si>
  <si>
    <t xml:space="preserve">2-19 | Remuneration policies </t>
  </si>
  <si>
    <t xml:space="preserve">2-20 | Process to determine remuneration </t>
  </si>
  <si>
    <t xml:space="preserve">2-21 | Annual total compensation ratio </t>
  </si>
  <si>
    <t xml:space="preserve">2-25 | Processes to remediate negative impacts </t>
  </si>
  <si>
    <t xml:space="preserve">2-26 | Mechanisms for seeking advice and raising concerns </t>
  </si>
  <si>
    <t xml:space="preserve">2-27 | Compliance with laws and regulations </t>
  </si>
  <si>
    <t xml:space="preserve">2-30 | Collective bargaining agreements </t>
  </si>
  <si>
    <t>GRI 11 | Oil and Gas Sector 2021</t>
  </si>
  <si>
    <t>11.2.4 | Describe the organization’s approach to public policy development and lobbying on climate change</t>
  </si>
  <si>
    <t>11.7.4 | List the operational sites that: have closure and rehabilitation plans in place; have been closed; are in the process of being closed</t>
  </si>
  <si>
    <t>11.7.5 | List the decommissioned structures left in place and describe the rationale for leaving them in place</t>
  </si>
  <si>
    <t>11.7.6 | Report the total monetary value of financial provisions for closure and rehabilitation made by the organization, including post-closure monitoring and aftercare for operational sites</t>
  </si>
  <si>
    <t>11.8.3 | Report the total number of Tier 1 and Tier 2 process safety events, and a breakdown of this total by business activity</t>
  </si>
  <si>
    <t>11.15.4 | Report the number and type of grievances from local communities identified</t>
  </si>
  <si>
    <t>11.20.5 | Describe the approach to contract transparency</t>
  </si>
  <si>
    <t>11.20.6 | List the organization’s beneficial owners and explain how the organization identifies the beneficial owners of business partners, including joint ventures and suppliers</t>
  </si>
  <si>
    <t>11.21.8 | For oil and gas purchased from the state, or from third parties appointed by the state to sell on their behalf, report: volumes and types of oil and gas purchased; full names of the buying entity and the recipient of the payment; payments made for the purchase</t>
  </si>
  <si>
    <t>GRI 201 | Economic performance 2016</t>
  </si>
  <si>
    <t xml:space="preserve">201-1 | Direct economic value generated and distributed </t>
  </si>
  <si>
    <t xml:space="preserve">201-2 | Financial implications and other risks and opportunities due to climate change </t>
  </si>
  <si>
    <t>201-4 | Financial assistance received from government</t>
  </si>
  <si>
    <t>GRI 202 | Market presence 2016</t>
  </si>
  <si>
    <t>202-2 | Proportion of senior management hired from the local community</t>
  </si>
  <si>
    <t>GRI 203 | Indirect economic impacts 2016</t>
  </si>
  <si>
    <t xml:space="preserve">203-1 | Infrastructure investments and services supported </t>
  </si>
  <si>
    <t>203-2 | Significant indirect economic impacts</t>
  </si>
  <si>
    <t>204-1 | Proportion of spending on local suppliers</t>
  </si>
  <si>
    <t>GRI 204 | Procurement practices 2016</t>
  </si>
  <si>
    <t>GRI 205 | Anti-corruption 2016</t>
  </si>
  <si>
    <t xml:space="preserve">205-1 | Operations assessed for risks related to corruption </t>
  </si>
  <si>
    <t>205-2 | Communication and training about anti-corruption policies and procedures</t>
  </si>
  <si>
    <t xml:space="preserve">205-3 | Confirmed incidents of corruption and actions taken </t>
  </si>
  <si>
    <t>GRI 206 | Anti-competitive behavior 2016</t>
  </si>
  <si>
    <t>206-1 | Legal actions for anti-competitive behavior, anti-trust, and monopoly practices</t>
  </si>
  <si>
    <t>GRI 207 | Tax 2019</t>
  </si>
  <si>
    <t>207-1 | Approach to tax</t>
  </si>
  <si>
    <t>207-2 | Tax governance, control, and risk management</t>
  </si>
  <si>
    <t>207-3 | Stakeholder engagement and management of concerns related to tax</t>
  </si>
  <si>
    <t>207-4 | Country-by-country reporting</t>
  </si>
  <si>
    <t>GRI 302 | Energy 2016</t>
  </si>
  <si>
    <t xml:space="preserve">302-1 | Energy consumption within the organization </t>
  </si>
  <si>
    <t>302-2 | Energy consumption outside of the organization</t>
  </si>
  <si>
    <t xml:space="preserve">302-3 | Energy intensity </t>
  </si>
  <si>
    <t>GRI 303 | Water and effluents 2018</t>
  </si>
  <si>
    <t>303-1 | Interactions with water as a shared resource</t>
  </si>
  <si>
    <t>303-2 | Management of water discharge-related impacts</t>
  </si>
  <si>
    <t>303-3 | Water withdrawal</t>
  </si>
  <si>
    <t>303-4 | Water discharge</t>
  </si>
  <si>
    <t>303-5 | Water consumption</t>
  </si>
  <si>
    <t>GRI 304 | Biodiversity 2016</t>
  </si>
  <si>
    <t>304-1 | Operational sites owned, leased, managed in, or adjacent to, protected areas and areas of high biodiversity value outside protected areas</t>
  </si>
  <si>
    <t>304-2 | Significant impacts of activities, products, and services on biodiversity</t>
  </si>
  <si>
    <t xml:space="preserve">304-3 | Habitats protected or restored </t>
  </si>
  <si>
    <t>304-4 | IUCN Red List species and national conservation list species with habitats in areas affected by operations</t>
  </si>
  <si>
    <t>GRI 305 | Emissions 2016</t>
  </si>
  <si>
    <t xml:space="preserve">305-1 | Direct (Scope 1) GHG emissions </t>
  </si>
  <si>
    <t xml:space="preserve">305-2 | Energy indirect (Scope 2) GHG emissions </t>
  </si>
  <si>
    <t xml:space="preserve">305-3 | Other indirect (Scope 3) GHG emissions </t>
  </si>
  <si>
    <t xml:space="preserve">305-4 | GHG emissions intensity </t>
  </si>
  <si>
    <t xml:space="preserve">305-5 | Reduction of GHG emissions </t>
  </si>
  <si>
    <t xml:space="preserve">305-7 | Nitrogen oxides (NOX), sulfur oxides (SOX), and other significant air emissions </t>
  </si>
  <si>
    <t>GRI 306 | Effluents and waste 2016</t>
  </si>
  <si>
    <t>306-3 |Significant spills</t>
  </si>
  <si>
    <t>GRI 306 | Waste 2020</t>
  </si>
  <si>
    <t>306-1 | Waste generation and significant waste-related impacts</t>
  </si>
  <si>
    <t>306-2 | Management of significant waste-related impacts</t>
  </si>
  <si>
    <t>306-3 | Waste generated</t>
  </si>
  <si>
    <t>306-4 | Waste diverted from disposal</t>
  </si>
  <si>
    <t>306-5 | Waste directed to disposal</t>
  </si>
  <si>
    <t>GRI 401 | Employment 2016</t>
  </si>
  <si>
    <t xml:space="preserve">401-1 | New employee hires and employee turnover </t>
  </si>
  <si>
    <t>401-3 | Parental leave</t>
  </si>
  <si>
    <t>402-1 | Minimum notice periods regarding operational changes</t>
  </si>
  <si>
    <t>GRI 402 | Labor/Management relations 2016</t>
  </si>
  <si>
    <t>GRI 403 | Occupational health and safety 2018</t>
  </si>
  <si>
    <t>403-1 | Occupational health and safety management system</t>
  </si>
  <si>
    <t>403-2 | Hazard identification, risk assessment, and incident investigation</t>
  </si>
  <si>
    <t>403-3 | Occupational health services</t>
  </si>
  <si>
    <t>403-4 | Worker participation, consultation, and communication on occupational health and safety</t>
  </si>
  <si>
    <t>403-5 | Worker training on occupational health and safety</t>
  </si>
  <si>
    <t xml:space="preserve">403-6 | Promotion of worker health </t>
  </si>
  <si>
    <t>403-7 | Prevention and mitigation of occupational health and safety impacts directly linked by business relationships</t>
  </si>
  <si>
    <t>403-8 | Workers covered by an occupational health and safety management system</t>
  </si>
  <si>
    <t>403-9 | Work-related injuries</t>
  </si>
  <si>
    <t>403-10 | Work-related ill health</t>
  </si>
  <si>
    <t xml:space="preserve">404-1 | Average hours of training per year per employee </t>
  </si>
  <si>
    <t>404-2 | Programs for upgrading employee skills and transition assistance programs</t>
  </si>
  <si>
    <t>404-3 | Percentage of employees receiving regular performance and career development reviews</t>
  </si>
  <si>
    <t>GRI 404 | Training and education 2016</t>
  </si>
  <si>
    <t>GRI 405 | Diversity and equal opportunity 2016</t>
  </si>
  <si>
    <t xml:space="preserve">405-1 | Diversity of governance bodies and employees </t>
  </si>
  <si>
    <t>405-2 | Ratio of basic salary and remuneration of women to men</t>
  </si>
  <si>
    <t>406-1 | Incidents of discrimination and corrective actions taken</t>
  </si>
  <si>
    <t>407-1 | Operations and suppliers in which the right to freedom of association and collective bargaining may be at risk</t>
  </si>
  <si>
    <t>GRI 406 | Non-discrimination 2016</t>
  </si>
  <si>
    <t>GRI 407 | Freedom of association and collective bargaining 2016</t>
  </si>
  <si>
    <t>GRI 413 | Local communities 2016</t>
  </si>
  <si>
    <t>GRI 414 | Supplier social assessment 2016</t>
  </si>
  <si>
    <t>GRI 415 | Public policy 2016</t>
  </si>
  <si>
    <t>GRI 416 | Customer health and safety 2016</t>
  </si>
  <si>
    <t>413-1 | Operations with local community engagement, impact assessments, and development programs</t>
  </si>
  <si>
    <t>413-2 | Operations with significant actual and potential negative impacts on local communities</t>
  </si>
  <si>
    <t>414-2 | Negative social impacts in the supply chain and actions taken</t>
  </si>
  <si>
    <t>415-1 | Political contributions</t>
  </si>
  <si>
    <t>416-1 | Assessment of the health and safety impacts of product and service categories</t>
  </si>
  <si>
    <t xml:space="preserve">The table below presents the correlation of the SASB indicators covered in this Databook. In each row, you can click on the hyperlinks in the "Where to find" column to easily access the information that responds to this framework.
</t>
  </si>
  <si>
    <r>
      <t xml:space="preserve">For more information on the SASB indicators reported to by Brava, access the PDF version of the Annual and Sustainability Report, available </t>
    </r>
    <r>
      <rPr>
        <b/>
        <u/>
        <sz val="10"/>
        <color theme="5"/>
        <rFont val="Century Gothic"/>
        <family val="2"/>
        <scheme val="minor"/>
      </rPr>
      <t>at this link</t>
    </r>
    <r>
      <rPr>
        <sz val="10"/>
        <rFont val="Century Gothic"/>
        <family val="2"/>
        <scheme val="minor"/>
      </rPr>
      <t>.</t>
    </r>
  </si>
  <si>
    <t>SASB Standard Oil &amp; Gas – Exploration &amp; Production 2023</t>
  </si>
  <si>
    <t>SASB Topic</t>
  </si>
  <si>
    <t>SASB Indicator</t>
  </si>
  <si>
    <t>Greenhouse gas emissions</t>
  </si>
  <si>
    <t>Air quality</t>
  </si>
  <si>
    <t>Water management</t>
  </si>
  <si>
    <t>Biodiversity impacts</t>
  </si>
  <si>
    <t>Security, human rights &amp; rights of indigenous peoples</t>
  </si>
  <si>
    <t>EM-EP-110a.1 | Gross global Scope 1 emissions, percentage methane, percentage covered under emissions-limiting regulations</t>
  </si>
  <si>
    <t>EM-EP-110a.2 | Amount of gross global Scope 1 emissions from: (1) flared hydrocarbons, (2) other combustion, (3) process emissions, (4) other vented emissions and (5) fugitive emissions</t>
  </si>
  <si>
    <t>EM-EP-110a.3 | Discussion of long- and short-term strategy or plan to manage Scope 1 emissions, emissions reduction targets, and an analysis of performance against those targets</t>
  </si>
  <si>
    <t>EM-EP-120a.1 | Air emissions of the following pollutants: (1) NOx (excluding N2O), (2) SOx, (3) volatile organic compounds (VOCs), and (4) particulate matter (PM10)</t>
  </si>
  <si>
    <t>EM-EP-140a.1 | (1) Total water withdrawn, (2) total water consumed; percentage of each in regions with High or Extremely High Baseline Water Stress</t>
  </si>
  <si>
    <t>EM-EP-140a.2 | Volume of produced water and flowback generated; percentage (1) discharged, (2) injected, (3) recycled; hydrocarbon content in discharged water</t>
  </si>
  <si>
    <t>EM-EP-140a.3 | Percentage of hydraulically fractured wells for which there is public disclosure of all fracturing fluid chemicals used</t>
  </si>
  <si>
    <t>EM-EP-140a.4 | Percentage of hydraulic fracturing sites where ground or surface water quality deteriorated compared to a baseline</t>
  </si>
  <si>
    <t>EM-EP-160a.1 | Description of environmental management policies and practices for active sites</t>
  </si>
  <si>
    <t>EM-EP-160a.2 | (1) Number and (2) aggregate volume of hydrocarbon spills, (3) volume in Arctic, (4) volume impacting shorelines with ESI rankings 8-10, and (5) volume recovered</t>
  </si>
  <si>
    <t>EM-EP-160a.3 | Percentage of (1) proved and (2) probable reserves in or near sites with protected conservation status or endangered species habitat</t>
  </si>
  <si>
    <t>EM-EP-210a.1 | Percentage of (1) proved and (2) probable reserves in or near areas of conflict</t>
  </si>
  <si>
    <t>EM-EP-210a.2 | Percentage of (1) proved and (2) probable reserves in or near indigenous land</t>
  </si>
  <si>
    <t>EM-EP-210a.3 | Discussion of engagement processes and due diligence practices with respect to human rights, indigenous rights, and operation in areas of conflict</t>
  </si>
  <si>
    <t>Community relations</t>
  </si>
  <si>
    <t>Workforce health &amp; safety</t>
  </si>
  <si>
    <t>Reserves valuation &amp; capital expenditures</t>
  </si>
  <si>
    <t>Business ethics &amp; transparency</t>
  </si>
  <si>
    <t>Management of the legal &amp; regulatory environment</t>
  </si>
  <si>
    <t>Critical incident risk management</t>
  </si>
  <si>
    <t>Activity metrics</t>
  </si>
  <si>
    <t>EM-EP-210b.1 | Discussion of process to manage risks and opportunities associated with community rights and interests</t>
  </si>
  <si>
    <t>EM-EP-210b.2 | (1) Number and (2) duration of non-technical delays</t>
  </si>
  <si>
    <t>EM-EP-320a.1 | (1) Total recordable incident rate (TRIR), (2) fatality rate, (3) near miss frequency rate (NMFR), and (4) average hours of health, safety, and emergency response training for (a) direct employees and (b) contract employees</t>
  </si>
  <si>
    <t>EM-EP-320a.2 | Discussion of management systems used to integrate a culture of safety throughout the exploration and production lifecycle</t>
  </si>
  <si>
    <t>EM-EP-420a.1 | Sensitivity of hydrocarbon reserve levels to future price projection scenarios that account for a price on carbon emissions</t>
  </si>
  <si>
    <t>EM-EP-420a.2 | Estimated carbon dioxide emissions embedded in proved hydrocarbon reserves</t>
  </si>
  <si>
    <t>EM-EP-420a.3 | Amount invested in renewable energy, revenue generated by renewable energy sales</t>
  </si>
  <si>
    <t>EM-EP-420a.4 | Discussion of how price and demand for hydrocarbons or climate regulation influence the capital expenditure strategy for exploration, acquisition and development of assets</t>
  </si>
  <si>
    <t>EM-EP-510a.1 | Percentage of (1) proved and (2) probable reserves in countries that have the 20 lowest rankings in Transparency International’s Corruption Perception Index</t>
  </si>
  <si>
    <t>EM-EP-510a.2 | Description of the management system for prevention of corruption and bribery throughout the value chain</t>
  </si>
  <si>
    <t>EM-EP-530a.1 | Discussion of corporate positions related to government regulations or policy proposals that address environmental and social factors affecting the industry</t>
  </si>
  <si>
    <t>EM-EP-540a.1 | Process Safety Event (PSE) rates for Loss of Primary Containment (LOPC) of greater consequence (Tier 1)</t>
  </si>
  <si>
    <t>EM-EP-540a.2 | Description of management systems used to identify and mitigate catastrophic and tail-end risks</t>
  </si>
  <si>
    <t>EM-EP-000.A | Production of: (1) oil, (2) natural gas, (3) synthetic oil, and (4) synthetic gas</t>
  </si>
  <si>
    <t>EM-EP-000.B | Number of offshore sites</t>
  </si>
  <si>
    <t>EM-EP-000.C | Number of terrestrial sites</t>
  </si>
  <si>
    <t xml:space="preserve">The table below presents the correlation of the reporting recommendations of theTask-Force on Climate-Related Financial Disclosures (TCFD) covered in this Databook. In each row, you can click on the hyperlinks in the "Where to find" column to easily access the information that responds to this framework.
</t>
  </si>
  <si>
    <r>
      <t xml:space="preserve">For more information on the TCFD recommendations reported to by Brava, access the PDF version of the Annual and Sustainability Report, available </t>
    </r>
    <r>
      <rPr>
        <b/>
        <u/>
        <sz val="10"/>
        <color theme="5"/>
        <rFont val="Century Gothic"/>
        <family val="2"/>
        <scheme val="minor"/>
      </rPr>
      <t>at this link</t>
    </r>
    <r>
      <rPr>
        <sz val="10"/>
        <rFont val="Century Gothic"/>
        <family val="2"/>
        <scheme val="minor"/>
      </rPr>
      <t>.</t>
    </r>
  </si>
  <si>
    <t>Dimension</t>
  </si>
  <si>
    <t>TCFD Recommendation</t>
  </si>
  <si>
    <t>Web Version |</t>
  </si>
  <si>
    <t>Risk management</t>
  </si>
  <si>
    <t>Metrics and targets</t>
  </si>
  <si>
    <t>b) Describe the organization’s processes for managing climate-related risks</t>
  </si>
  <si>
    <t>a) Describe the organization’s processes for identifying and assessing climate-related risks</t>
  </si>
  <si>
    <t>c) Describe how processes for identifying, assessing, and managing climate-related risks are integrated into the organization’s overall risk management</t>
  </si>
  <si>
    <t>b) Disclose Scope 1, Scope 2 and, if appropriate, Scope 3 greenhouse gas (GHG) emissions and the related risks</t>
  </si>
  <si>
    <r>
      <rPr>
        <b/>
        <sz val="16"/>
        <color theme="3" tint="-0.249977111117893"/>
        <rFont val="Century Gothic"/>
        <family val="2"/>
        <scheme val="minor"/>
      </rPr>
      <t>Material topic |</t>
    </r>
    <r>
      <rPr>
        <b/>
        <sz val="16"/>
        <color theme="1"/>
        <rFont val="Century Gothic"/>
        <family val="2"/>
        <scheme val="minor"/>
      </rPr>
      <t xml:space="preserve"> </t>
    </r>
    <r>
      <rPr>
        <b/>
        <sz val="16"/>
        <color theme="2"/>
        <rFont val="Century Gothic"/>
        <family val="2"/>
        <scheme val="minor"/>
      </rPr>
      <t>Climate change</t>
    </r>
  </si>
  <si>
    <r>
      <rPr>
        <b/>
        <sz val="16"/>
        <color theme="3" tint="-0.249977111117893"/>
        <rFont val="Century Gothic"/>
        <family val="2"/>
        <scheme val="minor"/>
      </rPr>
      <t>Material Topic |</t>
    </r>
    <r>
      <rPr>
        <b/>
        <sz val="16"/>
        <color theme="2"/>
        <rFont val="Century Gothic"/>
        <family val="2"/>
        <scheme val="minor"/>
      </rPr>
      <t xml:space="preserve"> Water and effluents</t>
    </r>
  </si>
  <si>
    <r>
      <rPr>
        <b/>
        <sz val="16"/>
        <color theme="3" tint="-0.249977111117893"/>
        <rFont val="Century Gothic"/>
        <family val="2"/>
        <scheme val="minor"/>
      </rPr>
      <t>Material topic |</t>
    </r>
    <r>
      <rPr>
        <b/>
        <sz val="16"/>
        <color theme="2"/>
        <rFont val="Century Gothic"/>
        <family val="2"/>
        <scheme val="minor"/>
      </rPr>
      <t xml:space="preserve"> Environmental management</t>
    </r>
  </si>
  <si>
    <r>
      <rPr>
        <b/>
        <sz val="16"/>
        <color theme="3" tint="-0.249977111117893"/>
        <rFont val="Century Gothic"/>
        <family val="2"/>
        <scheme val="minor"/>
      </rPr>
      <t>Material topic |</t>
    </r>
    <r>
      <rPr>
        <b/>
        <sz val="16"/>
        <color theme="2"/>
        <rFont val="Century Gothic"/>
        <family val="2"/>
        <scheme val="minor"/>
      </rPr>
      <t xml:space="preserve"> Talent management</t>
    </r>
  </si>
  <si>
    <r>
      <rPr>
        <b/>
        <sz val="16"/>
        <color theme="3" tint="-0.249977111117893"/>
        <rFont val="Century Gothic"/>
        <family val="2"/>
        <scheme val="minor"/>
      </rPr>
      <t>Material topic |</t>
    </r>
    <r>
      <rPr>
        <b/>
        <sz val="16"/>
        <color theme="2"/>
        <rFont val="Century Gothic"/>
        <family val="2"/>
        <scheme val="minor"/>
      </rPr>
      <t xml:space="preserve"> Socio-economic impact</t>
    </r>
  </si>
  <si>
    <r>
      <rPr>
        <b/>
        <sz val="16"/>
        <color theme="3" tint="-0.249977111117893"/>
        <rFont val="Century Gothic"/>
        <family val="2"/>
        <scheme val="minor"/>
      </rPr>
      <t>Material topic |</t>
    </r>
    <r>
      <rPr>
        <b/>
        <sz val="16"/>
        <color theme="2"/>
        <rFont val="Century Gothic"/>
        <family val="2"/>
        <scheme val="minor"/>
      </rPr>
      <t xml:space="preserve"> Human rights</t>
    </r>
  </si>
  <si>
    <r>
      <rPr>
        <b/>
        <sz val="16"/>
        <color theme="3" tint="-0.249977111117893"/>
        <rFont val="Century Gothic"/>
        <family val="2"/>
        <scheme val="minor"/>
      </rPr>
      <t>Material topic |</t>
    </r>
    <r>
      <rPr>
        <b/>
        <sz val="16"/>
        <color theme="1"/>
        <rFont val="Century Gothic"/>
        <family val="2"/>
        <scheme val="minor"/>
      </rPr>
      <t xml:space="preserve"> </t>
    </r>
    <r>
      <rPr>
        <b/>
        <sz val="16"/>
        <color theme="2"/>
        <rFont val="Century Gothic"/>
        <family val="2"/>
        <scheme val="minor"/>
      </rPr>
      <t>Safety</t>
    </r>
  </si>
  <si>
    <r>
      <rPr>
        <b/>
        <sz val="16"/>
        <color theme="3" tint="-0.249977111117893"/>
        <rFont val="Century Gothic"/>
        <family val="2"/>
        <scheme val="minor"/>
      </rPr>
      <t>Material topic |</t>
    </r>
    <r>
      <rPr>
        <b/>
        <sz val="16"/>
        <color theme="2"/>
        <rFont val="Century Gothic"/>
        <family val="2"/>
        <scheme val="minor"/>
      </rPr>
      <t xml:space="preserve"> Asset management</t>
    </r>
  </si>
  <si>
    <r>
      <rPr>
        <b/>
        <sz val="16"/>
        <color theme="3" tint="-0.249977111117893"/>
        <rFont val="Century Gothic"/>
        <family val="2"/>
        <scheme val="minor"/>
      </rPr>
      <t>Material topic |</t>
    </r>
    <r>
      <rPr>
        <b/>
        <sz val="16"/>
        <color theme="2"/>
        <rFont val="Century Gothic"/>
        <family val="2"/>
        <scheme val="minor"/>
      </rPr>
      <t xml:space="preserve"> Ethics and integrity</t>
    </r>
  </si>
  <si>
    <t>GRI 11.2.4 | Describe the organization’s approach to public policy development and lobbying on climate change</t>
  </si>
  <si>
    <t>GRI 201-2 | Financial implications and other risks and opportunities due to climate change</t>
  </si>
  <si>
    <t>TCFD | Risk management</t>
  </si>
  <si>
    <t>GRI 302-1 | Energy consumption within the organization</t>
  </si>
  <si>
    <t>GRI 302-2 | Energy consumption outside of the organization</t>
  </si>
  <si>
    <t>GRI 302-3 | Energy intensity</t>
  </si>
  <si>
    <t>GRI 305-1 | Direct (Scope 1) GHG emissions</t>
  </si>
  <si>
    <t>TCFD | Metrics and targets</t>
  </si>
  <si>
    <t>SASB EM-EP-110a.1 | Gross global Scope 1 emissions, percentage methane, percentage covered under emissions-limiting regulations</t>
  </si>
  <si>
    <t>SASB EM-EP-110a.2 | Amount of gross global Scope 1 emissions from: (1) flared hydrocarbons, (2) other combustion, (3) process emissions, (4) other vented emissions and (5) fugitive emissions</t>
  </si>
  <si>
    <t>GRI 305-2 | Energy indirect (Scope 2) GHG emissions</t>
  </si>
  <si>
    <t>GRI 305-3 | Other indirect (Scope 3) GHG emissions</t>
  </si>
  <si>
    <t>GRI 305-4 | GHG emissions intensity</t>
  </si>
  <si>
    <t>GRI 305-5 | Reduction of GHG emissions</t>
  </si>
  <si>
    <t>SASB EM-EP-110a.3 | Discussion of long- and short-term strategy or plan to manage Scope 1 emissions, emissions reduction targets, and an analysis of performance against those targets</t>
  </si>
  <si>
    <t>SASB EM-EP-420a.1 | Sensitivity of hydrocarbon reserve levels to future price projection scenarios that account for a price on carbon emissions</t>
  </si>
  <si>
    <t>SASB EM-EP-420a.2 | Estimated carbon dioxide emissions embedded in proved hydrocarbon reserves</t>
  </si>
  <si>
    <t>SASB EM-EP-420a.3 | Amount invested in renewable energy, revenue generated by renewable energy sales</t>
  </si>
  <si>
    <t>SASB EM-EP-420a.4 | Discussion of how price and demand for hydrocarbons or climate regulation influence the capital expenditure strategy for exploration, acquisition and development of assets</t>
  </si>
  <si>
    <t>GRI 303-1 | Interactions with water as a shared resource</t>
  </si>
  <si>
    <t>GRI 303-2 | Management of water discharge-related impacts</t>
  </si>
  <si>
    <t>GRI 303-3 | Water withdrawal</t>
  </si>
  <si>
    <t>GRI 303-4 | Water discharge</t>
  </si>
  <si>
    <t>GRI 303-5 | Water consumption</t>
  </si>
  <si>
    <t>SASB EM-EP-140a.1 | (1) Total water withdrawn, (2) total water consumed; percentage of each in regions with High or Extremely High Baseline Water Stress</t>
  </si>
  <si>
    <t xml:space="preserve">SASB EM-EP-140a.2 | Volume of produced water and flowback generated; percentage (1) discharged, (2) injected, (3) recycled; hydrocarbon content in discharged water
</t>
  </si>
  <si>
    <t>SASB EM-EP-140a.3 | Percentage of hydraulically fractured wells for which there is public disclosure of all fracturing fluid chemicals used</t>
  </si>
  <si>
    <t>SASB EM-EP-140a.4 | Percentage of hydraulic fracturing sites where ground or surface water quality deteriorated compared to a baseline</t>
  </si>
  <si>
    <t>GRI 304-1 | Operational sites owned, leased, managed in, or adjacent to, protected areas and areas of high biodiversity value outside protected areas</t>
  </si>
  <si>
    <t>GRI 304-2 | Significant impacts of activities, products, and services on biodiversity</t>
  </si>
  <si>
    <t>SASB EM-EP-160a.1 | Description of environmental management policies and practices for active sites</t>
  </si>
  <si>
    <t>GRI 304-3 | Habitats protected or restored</t>
  </si>
  <si>
    <t>GRI 304-4 | IUCN Red List species and national conservation list species with habitats in areas affected by operations</t>
  </si>
  <si>
    <t>SASB EM-EP-160a.3 | Percentage of (1) proved and (2) probable reserves in or near sites with protected conservation status or endangered species habitat</t>
  </si>
  <si>
    <t>SASB EM-EP-120a.1 | Air emissions of the following pollutants: (1) NOx (excluding N2O), (2) SOx, (3) volatile organic compounds (VOCs), and (4) particulate matter (PM10)</t>
  </si>
  <si>
    <t>GRI 305-7 | Nitrogen oxides (NOX), sulfur oxides (SOX), and other significant air emissions</t>
  </si>
  <si>
    <t>GRI 306-1 | Waste generation and significant waste-related impacts</t>
  </si>
  <si>
    <t>GRI 306-2 | Management of significant waste-related impacts</t>
  </si>
  <si>
    <t>GRI 306-3 | Waste generated</t>
  </si>
  <si>
    <t>GRI 306-4 | Waste diverted from disposal</t>
  </si>
  <si>
    <t>GRI 306-5 | Waste directed to disposal</t>
  </si>
  <si>
    <t>SASB EM-EP-530a.1 | Discussion of corporate positions related to government regulations or policy proposals that address environmental and social factors affecting the industry</t>
  </si>
  <si>
    <t>GRI 2-7 | Employees</t>
  </si>
  <si>
    <t>GRI 2-8 | Workers who are not employees</t>
  </si>
  <si>
    <t>GRI 2-20 | Process to determine remuneration</t>
  </si>
  <si>
    <t>GRI 2-21 | Annual total compensation ratio</t>
  </si>
  <si>
    <t>GRI 2-30 | Collective bargaining agreements</t>
  </si>
  <si>
    <t>GRI 401-1 | New employee hires and employee turnover</t>
  </si>
  <si>
    <t>GRI 401-3 | Parental leave</t>
  </si>
  <si>
    <t>GRI 402-1 | Minimum notice periods regarding operational changes</t>
  </si>
  <si>
    <t>GRI 403-6 | Promotion of worker health</t>
  </si>
  <si>
    <t>GRI 404-1 | Average hours of training per year per employee</t>
  </si>
  <si>
    <t>GRI 404-2 | Programs for upgrading employee skills and transition assistance programs</t>
  </si>
  <si>
    <t>GRI 404-3 | Percentage of employees receiving regular performance and career development reviews</t>
  </si>
  <si>
    <t>GRI 2-25 | Processes to remediate negative impacts</t>
  </si>
  <si>
    <t>GRI 11.15.4 | Report the number and type of grievances from local communities identified</t>
  </si>
  <si>
    <t>GRI 11.21.8 | For oil and gas purchased from the state, or from third parties appointed by the state to sell on their behalf, report: volumes and types of oil and gas purchased; full names of the buying entity and the recipient of the payment; payments made for the purchase</t>
  </si>
  <si>
    <t>GRI 201-1 | Direct economic value generated and distributed</t>
  </si>
  <si>
    <t>GRI 201-4 | Financial assistance received from government</t>
  </si>
  <si>
    <t>GRI 202-2 | Proportion of senior management hired from the local community</t>
  </si>
  <si>
    <t>GRI 203-1 | Infrastructure investments and services supported</t>
  </si>
  <si>
    <t>GRI 203-2 | Significant indirect economic impacts</t>
  </si>
  <si>
    <t>GRI 204-1 | Proportion of spending on local suppliers</t>
  </si>
  <si>
    <t>GRI 207-1 | Approach to tax</t>
  </si>
  <si>
    <t>GRI 207-2 | Tax governance, control, and risk management</t>
  </si>
  <si>
    <t>GRI 207-3 | Stakeholder engagement and management of concerns related to tax</t>
  </si>
  <si>
    <t>GRI 207-4 | Country-by-country reporting</t>
  </si>
  <si>
    <t>GRI 413-1 | Operations with local community engagement, impact assessments, and development programs</t>
  </si>
  <si>
    <t>GRI 413-2 | Operations with significant actual and potential negative impacts on local communities</t>
  </si>
  <si>
    <t>SASB EM-EP-210b.1 | Discussion of process to manage risks and opportunities associated with community rights and interests</t>
  </si>
  <si>
    <t>SASB EM-EP-210b.2 | (1) Number and (2) duration of non-technical delays</t>
  </si>
  <si>
    <t>GRI 405-1 | Diversity of governance bodies and employees</t>
  </si>
  <si>
    <t>GRI 405-2 | Ratio of basic salary and remuneration of women to men</t>
  </si>
  <si>
    <t>GRI 406-1 | Incidents of discrimination and corrective actions taken</t>
  </si>
  <si>
    <t>GRI 407-1 | Operations and suppliers in which the right to freedom of association and collective bargaining may be at risk</t>
  </si>
  <si>
    <t>GRI 414-2 | Negative social impacts in the supply chain and actions taken</t>
  </si>
  <si>
    <t>SASB EM-EP-210a.1 | Percentage of (1) proved and (2) probable reserves in or near areas of conflict</t>
  </si>
  <si>
    <t>SASB EM-EP-210a.2 | Percentage of (1) proved and (2) probable reserves in or near indigenous land</t>
  </si>
  <si>
    <t>SASB EM-EP-210a.3 | Discussion of engagement processes and due diligence practices with respect to human rights, indigenous rights, and operation in areas of conflict</t>
  </si>
  <si>
    <t>GRI 11.8.3 | Report the total number of Tier 1 and Tier 2 process safety events, and a breakdown of this total by business activity</t>
  </si>
  <si>
    <t>SASB EM-EP-540a.1 | Process Safety Event (PSE) rates for Loss of Primary Containment (LOPC) of greater consequence (Tier 1)</t>
  </si>
  <si>
    <t>SASB EM-EP-540a.2 | Description of management systems used to identify and mitigate catastrophic and tail-end risks</t>
  </si>
  <si>
    <t>SASB EM-EP-160a.2 | (1) Number and (2) aggregate volume of hydrocarbon spills, (3) volume in Arctic, (4) volume impacting shorelines with ESI rankings 8-10, and (5) volume recovered</t>
  </si>
  <si>
    <t>GRI 306-3 (2016) | Significant spills</t>
  </si>
  <si>
    <t>GRI 403-1 | Occupational health and safety management system</t>
  </si>
  <si>
    <t>GRI 403-8 | Workers covered by an occupational health and safety management system</t>
  </si>
  <si>
    <t>GRI 403-2 | Hazard identification, risk assessment, and incident investigation</t>
  </si>
  <si>
    <t>GRI 403-3 | Occupational health services</t>
  </si>
  <si>
    <t>GRI 403-4 | Worker participation, consultation, and communication on occupational health and safety</t>
  </si>
  <si>
    <t>GRI 403-5 | Worker training on occupational health and safety</t>
  </si>
  <si>
    <t>GRI 403-7 | Prevention and mitigation of occupational health and safety impacts directly linked by business relationships</t>
  </si>
  <si>
    <t>GRI 416-1 | Assessment of the health and safety impacts of product and service categories</t>
  </si>
  <si>
    <t>GRI 403-9 | Work-related injuries</t>
  </si>
  <si>
    <t>SASB EM-EP-320a.1 | (1) Total recordable incident rate (TRIR), (2) fatality rate, (3) near miss frequency rate (NMFR), and (4) average hours of health, safety, and emergency response training for (a) direct employees and (b) contract employees</t>
  </si>
  <si>
    <t>SASB EM-EP-320a.2 | Discussion of management systems used to integrate a culture of safety throughout the exploration and production lifecycle</t>
  </si>
  <si>
    <t>GRI 403-10 | Work-related ill health</t>
  </si>
  <si>
    <t>GRI 11.7.4 | List the operational sites that: have closure and rehabilitation plans in place; have been closed; are in the process of being closed</t>
  </si>
  <si>
    <t>GRI 11.7.5 | List the decommissioned structures left in place and describe the rationale for leaving them in place</t>
  </si>
  <si>
    <t>GRI 11.7.6 | Report the total monetary value of financial provisions for closure and rehabilitation made by the organization, including post-closure monitoring and aftercare for operational sites</t>
  </si>
  <si>
    <t>SASB EM-EP-000.A | Production of: (1) oil, (2) natural gas, (3) synthetic oil, and (4) synthetic gas</t>
  </si>
  <si>
    <t>SASB EM-EP-000.B | Number of offshore sites</t>
  </si>
  <si>
    <t>SASB EM-EP-000.C | Number of terrestrial sites</t>
  </si>
  <si>
    <t>GRI 2-15 | Conflicts of interest</t>
  </si>
  <si>
    <t>GRI 2-16 | Communication of critical concerns</t>
  </si>
  <si>
    <t>GRI 2-17 | Collective knowledge of the highest governance body</t>
  </si>
  <si>
    <t>GRI 2-18 | Evaluation of the performance of the highest governance body</t>
  </si>
  <si>
    <t>GRI 2-19 | Remuneration policies</t>
  </si>
  <si>
    <t>GRI 2-26 | Mechanisms for seeking advice and raising concerns</t>
  </si>
  <si>
    <t>GRI 2-27 | Compliance with laws and regulations</t>
  </si>
  <si>
    <t>GRI 11.20.5 | Describe the approach to contract transparency</t>
  </si>
  <si>
    <t>GRI 11.20.6 | List the organization’s beneficial owners and explain how the organization identifies the beneficial owners of business partners, including joint ventures and suppliers</t>
  </si>
  <si>
    <t>GRI 205-1 | Operations assessed for risks related to corruption</t>
  </si>
  <si>
    <t>GRI 205-2 | Communication and training about anti-corruption policies and procedures</t>
  </si>
  <si>
    <t>GRI 205-3 | Confirmed incidents of corruption and actions taken</t>
  </si>
  <si>
    <t>GRI 206-1 | Legal actions for anti-competitive behavior, anti-trust, and monopoly practices</t>
  </si>
  <si>
    <t>GRI 415-1 | Political contributions</t>
  </si>
  <si>
    <t>SASB EM-EP-510a.1 | Percentage of (1) proved and (2) probable reserves in countries that have the 20 lowest rankings in Transparency International’s Corruption Perception Index</t>
  </si>
  <si>
    <t>SASB EM-EP-510a.2 | Description of the management system for prevention of corruption and bribery throughout the value chain</t>
  </si>
  <si>
    <t>Through our engagement with sectorial organizations and external initiatives, we have accompanied the governmental spheres that have expressed support for the establishment of a more robust and transparent international carbon market. We believe that the gradual transition to a global energy matrix with a greater share of renewable sources and biofuels will be sustained by the coexistence of fossil-based energy sources such as oil and natural gas. We also analyze the risks and opportunities of climate change for our strategic planning, acting to respond appropriately to these issues in an integrated manner across all our activities.</t>
  </si>
  <si>
    <t>In view of the potential economic, social and environmental risks that climate change can generate and affect the business environment in which we operate, our governance structure and management of climate risks and opportunities covers different areas and hierarchical levels at Brava Energia. Climate issues are overseen by the Business, Compliance and Risks and Internal Audit areas, with the involvement of the Audit Committee, Executive Board and Board of Directors.
Throughout 2024, we revised our corporate risk matrix based on the consolidation of Brava Energia, including the physical and transition risks associated with the climate change context. This process was conducted in accordance with the guidelines of the Corporate Risk Management Policy, which aims to enable the identification, assessment, prioritization, treatment, communication and reasonable reduction of the degree of uncertainty in achieving the Company's objectives and preserving value. As a result, we have mapped two priority risks in this area, for which risk factors, mitigation actions and control indicators have been defined. We do not currently have a quantification of the financial impacts associated with these risks. The expectation is to include these analyses in corporate processes by 2026, enabling us to meet the requirements of Resolution 193 of the Brazilian Securities and Exchange Commission (CVM).
The first is related to the physical impacts of climate change. The occurrence of extreme weather events, such as storms, floods and heat waves, could jeopardize the continuity of operations and affect logistics and distribution in the mid &amp; downstream segment, resulting in financial losses, environmental damage and impacts on worker safety. The other deals with transition risks and refers to the potential reputational and financial impacts (penalties or financing restrictions) resulting from any difficulty in complying with new environmental and change regulations climate, such as mechanisms for limiting or taxing greenhouse gas (GHG) emissions.
In order to manage opportunities related to climate change, we seek to develop research and development (R&amp;D) initiatives and projects that can contribute to mitigating negative impacts and operational eco-efficiency. The Projects Committee, made up of Company executives, assesses the feasibility of projects related to solar generation, the injection of additives for efficiency in burning processes, the use of renewable energy to power steam generators and the use of natural gas, among other sustainable lines of action. Within the scope of R&amp;D projects, opportunities include, for example, carbon offsetting technologies.
To complement this, in 2025 we implemented a Climate Change and Greenhouse Gas Management Commission to assess and respond appropriately to the criteria of Law 15.042/2024, which established the Brazilian Greenhouse Gas Emissions Trading System (SBCE). The Commission will hold regular meetings throughout the year to discuss opportunities and strategies in this area, such as the potential expansion of the Mangues do Rio Project, which used the methodology of the Science Based Target initiative (SBTI) to develop carbon offset actions in the mangrove biome.</t>
  </si>
  <si>
    <t>In 2024, Brava's internal energy consumption totaled 11.2 million GJ, of which 9.1 million was associated with fuel consumption and 2.1 million with the purchase of electricity. This result represents an 82% increase on the figures obtained by 3R and Enauta in 2023. Onshore fields accounted for 44% of the total, followed by offshore fields with 35% and the Guamaré Industrial Asset with 21%. The year-on-year growth is mainly due to two factors. The Atlanta Field, which accounted for 15% of the total energy generated from fuels in 2024, saw a 170% increase in its consumption compared to 2023, due to the installation of the Definitive System in parallel with the operation of the Early Production System. On the other hand, the Potiguar Pole and the Guamaré Industrial Asset operated throughout the whole of 2024 and only for seven months in 2023 (incorporation by 3R in June 2023).
Natural gas is the main fuel used in our operations, accounting for 84% of the total energy generated from fuels in 2024. Natural gas is consumed at all of our operating units to generate electricity or steam, which enables the poles to operate. Diesel is consumed in our fleet of heavy vehicles, ranking second among the most representative fuels in our matrix, with 12% of the total last year. The purchase of electricity mainly supplies the Company's administrative facilities.
The consumption of fuels and purchased electricity is monitored monthly via a specialized system, integrated with the control of greenhouse gas (GHG) emissions.</t>
  </si>
  <si>
    <t>Energy consumption within the Company (GJ)</t>
  </si>
  <si>
    <t>Non-renewable fuels</t>
  </si>
  <si>
    <t>Marine diesel A</t>
  </si>
  <si>
    <t>Natural gas</t>
  </si>
  <si>
    <t>Other</t>
  </si>
  <si>
    <t>Treated oil</t>
  </si>
  <si>
    <t>Subtotal non-renewable fuels</t>
  </si>
  <si>
    <t>Renewable fuels</t>
  </si>
  <si>
    <t>Ethanol</t>
  </si>
  <si>
    <t>Electricity</t>
  </si>
  <si>
    <t>Electricity purchased</t>
  </si>
  <si>
    <t>Total energy consumed</t>
  </si>
  <si>
    <t>Energy consumption outside the Company is mainly related to offshore field support vessels. In 2024, the energy consumed in activities outside Brava's operational control amounted to 1.4 million GJ. The Atlanta Field, which accounted for 59% of the total in the period, more than doubled its consumption compared to the previous year, due to the installation of the Definitive System in parallel with the operation of the Early Production System.
Energy consumption outside the Company is monitored on a monthly basis via a specialized system and with the support of internal spreadsheets, in a way that is integrated with the control of greenhouse gas (GHG) emissions.</t>
  </si>
  <si>
    <t>Energy consumption outside the Company (GJ)</t>
  </si>
  <si>
    <t>Solid waste</t>
  </si>
  <si>
    <r>
      <t>Energy intensity indicators (GJ/boe)</t>
    </r>
    <r>
      <rPr>
        <b/>
        <vertAlign val="superscript"/>
        <sz val="10"/>
        <color theme="2"/>
        <rFont val="Century Gothic"/>
        <family val="2"/>
        <scheme val="minor"/>
      </rPr>
      <t>1</t>
    </r>
  </si>
  <si>
    <t>1. Calculated as the total energy consumed in operations (GRI 302-1 disclosure) divided by production. In previous years, Enauta adopted a different premise (electricity consumption per employee), so the historical data only covers 3R.</t>
  </si>
  <si>
    <t>We prepare our annual greenhouse gas (GHG) inventory in accordance with the guidelines of the Brazilian GHG Protocol Program. The data is monitored monthly via a specialized system and covers CO2, CH4, N2O and HFCs. The information related to the Atlanta Field has been submitted for independent verification, and the expectation is to audit the data from all the units in the next reporting cycle (for the year 2025).
In 2024, our scope 1 emissions totaled 733.7 thousand tCO2e, a volume 50.9% higher than the sum of 3R and Enauta's scope 1 emissions in 2023. As with fuel consumption (see GRI 302-1 disclosure on this tab), the main factors that led to this increase were the accounting of Potiguar Pole and the Guamaré Industrial Asset for 12 months (compared to 7 in 2023) and the activities to implement the Definitive System in the Atlanta Field.</t>
  </si>
  <si>
    <r>
      <t>Scope 1 emissions by type  (tCO2e)</t>
    </r>
    <r>
      <rPr>
        <b/>
        <vertAlign val="superscript"/>
        <sz val="10"/>
        <color theme="2"/>
        <rFont val="Century Gothic"/>
        <family val="2"/>
        <scheme val="minor"/>
      </rPr>
      <t>1</t>
    </r>
  </si>
  <si>
    <t>Gross emissions</t>
  </si>
  <si>
    <t>Biogenic emissions</t>
  </si>
  <si>
    <t>Biogenic removals</t>
  </si>
  <si>
    <t>1. Data in the process of being audited by a third party and subject to changes as requested by the auditor. When completed, the GHG inventory will be made available on the Public Emissions Registry of the Brazilian GHG Protocol Program.</t>
  </si>
  <si>
    <r>
      <t>Gross scope 1 emissions by gas (tCO2e)</t>
    </r>
    <r>
      <rPr>
        <b/>
        <vertAlign val="superscript"/>
        <sz val="10"/>
        <color theme="2"/>
        <rFont val="Century Gothic"/>
        <family val="2"/>
        <scheme val="minor"/>
      </rPr>
      <t>1</t>
    </r>
  </si>
  <si>
    <t>Representativeness of methane emissions over the total</t>
  </si>
  <si>
    <t>Percentage of emissions subject to some type of regulation</t>
  </si>
  <si>
    <r>
      <t>Gross scop1 e emissions by activity (tCO2e)</t>
    </r>
    <r>
      <rPr>
        <b/>
        <vertAlign val="superscript"/>
        <sz val="10"/>
        <color theme="2"/>
        <rFont val="Century Gothic"/>
        <family val="2"/>
        <scheme val="minor"/>
      </rPr>
      <t>1</t>
    </r>
  </si>
  <si>
    <t>Other combustion</t>
  </si>
  <si>
    <t>Fugitive emissions</t>
  </si>
  <si>
    <t>We prepare our annual greenhouse gas (GHG) inventory in accordance with the guidelines of the Brazilian GHG Protocol Program. The data is monitored monthly via a specialized system and covers CO2, CH4, N2O and HFCs. The information related to the Atlanta Field has been submitted for independent verification, and the expectation is to audit the data from all the units in the next reporting cycle (for the year 2025).
In 2024, our scope 2 emissions totaled 34.3 thousand tCO2e, a volume 127.1 % higher than the sum of 3R and Enauta's scope 2 emissions in 2023. The growth compared to the previous year is due to the 35.7% increase in the amount of electricity purchased and the increase in the emission factor of the National Interconnected System (NIS) in the last period.</t>
  </si>
  <si>
    <r>
      <t>Scope 2 emissions by approach (tCO2e)</t>
    </r>
    <r>
      <rPr>
        <b/>
        <vertAlign val="superscript"/>
        <sz val="10"/>
        <color theme="2"/>
        <rFont val="Century Gothic"/>
        <family val="2"/>
        <scheme val="minor"/>
      </rPr>
      <t>1</t>
    </r>
  </si>
  <si>
    <t>Location</t>
  </si>
  <si>
    <t>Choice of purchase</t>
  </si>
  <si>
    <t>We prepare our annual greenhouse gas (GHG) inventory in accordance with the guidelines of the Brazilian GHG Protocol Program. The data is monitored monthly via a specialized system and covers CO2, CH4, N2O and HFCs. The information related to the Atlanta Field has been submitted for independent verification, and the expectation is to audit the data from all the units in the next reporting cycle (for the year 2025).
In 2024, our scope 3 emissions totaled 106.5thousand tCO2e, 73.6% more than the sum of 3R and Enauta's scope 3 emissions in 2023. As with energy consumption outside the Company (see GRI 302-2 on this tab), the main factor behind this increase was the implementation of the Definitive System in the Atlanta Field in parallel with the operation of the Early Production System.</t>
  </si>
  <si>
    <r>
      <t>Scope 3 emissions by type  (tCO2e)</t>
    </r>
    <r>
      <rPr>
        <b/>
        <vertAlign val="superscript"/>
        <sz val="10"/>
        <color theme="2"/>
        <rFont val="Century Gothic"/>
        <family val="2"/>
        <scheme val="minor"/>
      </rPr>
      <t>1</t>
    </r>
  </si>
  <si>
    <t>Emissions intensity indicators</t>
  </si>
  <si>
    <t>1. Consolidated emissions intensity (100% Atlanta OPEX and CAPEX + 45% Manati).</t>
  </si>
  <si>
    <t>Brava Energia's first GHG emissions inventory, in its first year of creation (which took place on August 1, 2024), will provide us with a solid basis for assessing the emissions profile of the new Company and identifying opportunities for improvement. Based on this analysis, it will be possible to develop and implement actions aimed at reducing scope 1 emissions, prioritizing initiatives with a lower socio-environmental impact and aligned with short-term goals. These actions will be focused on balancing the challenges of climate change with the need to remain competitive in a scenario of global energy transition, by drawing up a strategic plan.
Our strategic approach recognizes the coexistence of fossil sources, such as oil and natural gas, with the transition to a cleaner global energy matrix, based on renewable sources and biofuels. We see this gradual transition as essential to ensuring energy security and economic viability, while making progress in reducing emissions and incorporating technological solutions.
In addition, the continuous improvement of data and indicators will be essential to ensure compliance with regulatory and market standards, such as IFRS Sustainability Standards S1 and S2 (CVM Resolution 193) and Law 15,042/2024 (Brazilian Emissions Trading System), meeting the expectations of investors and other stakeholders.</t>
  </si>
  <si>
    <t>We have no information to respond to this SASB indicator, as the Company has not carried out a sensitivity analysis of its reserves to projection scenarios that account for the pricing of carbon emissions. We are improving our practices for assessing this aspect in order to present the information requested by this SASB indicator in the next reporting cycle.</t>
  </si>
  <si>
    <t>We have no information to answer this SASB indicator, as the Company has not estimated the carbon dioxide emissions incorporated into our proven reserves. We are improving our practices for assessing this aspect in order to present the information requested by this SASB indicator in the next reporting cycle.</t>
  </si>
  <si>
    <t>There was no investment in renewable energy in 2024, nor revenue from the sale of renewable energy.</t>
  </si>
  <si>
    <t>The investment strategy in the oil and gas sector is influenced by supply and demand projections for oil derivatives. Forecasts of high demand can encourage investment in reserves and research and development (R&amp;D), while projected declining demand can lead the Company to prioritize more efficient assets. 
We worked out three main scenarios for prices and demand: 
   • Optimistic, with strong economic recovery and increased demand for oil keeping prices high;
   • Base, with moderate growth and stable prices, driven by gradual demand;
   • Pessimistic, with an economic slowdown resulting in lower prices and less demand. 
The probabilities used may vary according to the project, and the assumptions made take into account macroeconomic and internal operational aspects.
Climate regulations, such as carbon pricing and emission reduction targets, can impact operating costs and project decisions, making projects with higher emissions less attractive for investment.</t>
  </si>
  <si>
    <t>We identify and assess our water impacts based on mapping the sources of our water intake and monthly monitoring of indicators such as the total amount of water consumed and relative consumption by production. Guided by a specific procedure of the Integrated Management System (IMS), this management allows us to identify consumption trends and management improvement opportunities for the rational and efficient use of water resources. We also analyze the quality of the water around the units by means of physical-chemical analyses, ensuring that it complies with legal requirements relating to water quality.
In onshore and mid &amp; downstream exploration &amp; production (E&amp;P) operations, water is mainly withdrawn from wells and rivers and supplied by third parties (water trucks, gallons and local water supply networks). Among other uses, water is consumed in cleaning activities, testing operating systems, generating steam and supporting drilling campaigns. Sanitary effluents are stored temporarily and sent for treatment and disposal by third parties.
During the production process, the fields generate produced water, which can be reinjected (100% in the Recôncavo Complex). In the Potiguar Complex, the portion of produced water that is not reinjected is transferred to the Guamaré Industrial Asset (ATI), which has Effluent Treatment Plants. After undergoing the appropriate treatment, the effluent is discharged into the sea via submarine outfalls, in compliance with the established legal requirements.
Offshore E&amp;P operations are supplied by support vessels, which transport water from the operational bases to the platforms. In the Papa-Terra and Atlanta fields, we also have on-board desalinators, which allow us to directly capture seawater for treatment and then direct it for consumption in operations.
Water reuse systems at the refinery optimize consumption, minimizing the need for wihdrawal. We also promote initiatives that contribute to the surrounding population's access to clean, quality water. These include making wells previously earmarked for operations available for use by local communities and campaigns to supply water by tanker trucks to communities without adequate water supply infrastructure.</t>
  </si>
  <si>
    <t>Our operations generate three main types of effluent: produced water (which can be reinjected into reservoirs or sent for treatment), oily effluent and sanitary effluent. In onshore activities, produced water and oily effluent are treated by the Guamaré Industrial Asset (ATI) Effluent Treatment Plant (ETE) and then discharged into the sea via an underwater outfall. Sanitary effluents are sent to specialized companies for treatment. The offshore units have their own ETEs. Quality controls and effluent management comply with applicable legislation, such as Conama Resolutions No. 430/2011 and No. 393/2007 and CGPEG/DILIC/IBAMA Technical Note No. 01/2011 for offshore disposal. As a last resort, if the parameters are not met, the effluents are transported for treatment and disposal on land.</t>
  </si>
  <si>
    <t>In 2024, our operations captured 41.6 million cubic meters of water and generated 57.9 million cubic meters of produced water. Offshore water withdrawals were the most significant, totaling 38.7 million cubic meters in the year, with the Papa-Terra field accounting for 83% of this total. In terms of produced water generation, the onshore fields are the most representative, totaling 57.4 million cubic meters, 92% of which in the Potiguar Complex.
Water withdrawn in water-stressed areas refers to the Recôncavo Complex, almost all of the fields in the Potiguar Complex (the Alto do Rodrigues Hub is not in a water-stressed area) and the Guamaré Industrial Asset (ATI). In 2024, these operations located in regions with a general level of high or extremely high water stress (according to the World Resources Institute's Water Risk Atlas) captured 1.3 million cubic meters of water and generated 33.0 million cubic meters of produced water.</t>
  </si>
  <si>
    <r>
      <t>Water withdrawn by source (thousand m</t>
    </r>
    <r>
      <rPr>
        <b/>
        <vertAlign val="superscript"/>
        <sz val="10"/>
        <color theme="2"/>
        <rFont val="Century Gothic"/>
        <family val="2"/>
        <scheme val="minor"/>
      </rPr>
      <t>3</t>
    </r>
    <r>
      <rPr>
        <b/>
        <sz val="10"/>
        <color theme="2"/>
        <rFont val="Century Gothic"/>
        <family val="2"/>
        <scheme val="minor"/>
      </rPr>
      <t>)</t>
    </r>
  </si>
  <si>
    <r>
      <t>Fresh water</t>
    </r>
    <r>
      <rPr>
        <b/>
        <vertAlign val="superscript"/>
        <sz val="10"/>
        <color theme="2"/>
        <rFont val="Century Gothic"/>
        <family val="2"/>
        <scheme val="minor"/>
      </rPr>
      <t>1</t>
    </r>
  </si>
  <si>
    <r>
      <t>Other water</t>
    </r>
    <r>
      <rPr>
        <b/>
        <vertAlign val="superscript"/>
        <sz val="10"/>
        <color theme="2"/>
        <rFont val="Century Gothic"/>
        <family val="2"/>
        <scheme val="minor"/>
      </rPr>
      <t>2</t>
    </r>
  </si>
  <si>
    <t>Underground</t>
  </si>
  <si>
    <t>Withdrawn from the sea</t>
  </si>
  <si>
    <t>Produced water</t>
  </si>
  <si>
    <t>Provided by third parties</t>
  </si>
  <si>
    <r>
      <t>In water-stressed areas</t>
    </r>
    <r>
      <rPr>
        <u/>
        <vertAlign val="superscript"/>
        <sz val="9"/>
        <color theme="2"/>
        <rFont val="Century Gothic"/>
        <family val="2"/>
        <scheme val="minor"/>
      </rPr>
      <t>3</t>
    </r>
  </si>
  <si>
    <t>Total in water-stressed areas</t>
  </si>
  <si>
    <t>1. Water with a concentration of total dissolved solids (TDS) equal to or less than 1 g/l.
2. Water with an STD concentration greater than 1 g/l.
3.Considers units located in areas with a general risk of high or extremely high water stress, according to the World Resources Institute's Water Risk Atlas.</t>
  </si>
  <si>
    <r>
      <t>Water withdrawn by source and unit in 2024  (thousand m</t>
    </r>
    <r>
      <rPr>
        <b/>
        <vertAlign val="superscript"/>
        <sz val="10"/>
        <color theme="2"/>
        <rFont val="Century Gothic"/>
        <family val="2"/>
        <scheme val="minor"/>
      </rPr>
      <t>3</t>
    </r>
    <r>
      <rPr>
        <b/>
        <sz val="10"/>
        <color theme="2"/>
        <rFont val="Century Gothic"/>
        <family val="2"/>
        <scheme val="minor"/>
      </rPr>
      <t>)</t>
    </r>
  </si>
  <si>
    <r>
      <t>Fresh water</t>
    </r>
    <r>
      <rPr>
        <b/>
        <vertAlign val="superscript"/>
        <sz val="10"/>
        <color theme="2"/>
        <rFont val="Century Gothic"/>
        <family val="2"/>
        <scheme val="minor"/>
      </rPr>
      <t>2</t>
    </r>
  </si>
  <si>
    <r>
      <t>Other water</t>
    </r>
    <r>
      <rPr>
        <b/>
        <vertAlign val="superscript"/>
        <sz val="10"/>
        <color theme="2"/>
        <rFont val="Century Gothic"/>
        <family val="2"/>
        <scheme val="minor"/>
      </rPr>
      <t>3</t>
    </r>
  </si>
  <si>
    <r>
      <t>Potiguar Complex + ATI</t>
    </r>
    <r>
      <rPr>
        <b/>
        <vertAlign val="superscript"/>
        <sz val="10"/>
        <color theme="2"/>
        <rFont val="Century Gothic"/>
        <family val="2"/>
        <scheme val="minor"/>
      </rPr>
      <t>1</t>
    </r>
  </si>
  <si>
    <t>Recôncavo Complex</t>
  </si>
  <si>
    <t>Peroá Pole</t>
  </si>
  <si>
    <t>Papa-Terra Pole</t>
  </si>
  <si>
    <t>Atlanta and Oliva Pole</t>
  </si>
  <si>
    <r>
      <t>In water-stressed areas</t>
    </r>
    <r>
      <rPr>
        <u/>
        <vertAlign val="superscript"/>
        <sz val="9"/>
        <color theme="2"/>
        <rFont val="Century Gothic"/>
        <family val="2"/>
        <scheme val="minor"/>
      </rPr>
      <t>4</t>
    </r>
  </si>
  <si>
    <r>
      <t>Provided by third parties</t>
    </r>
    <r>
      <rPr>
        <vertAlign val="superscript"/>
        <sz val="9"/>
        <color theme="1"/>
        <rFont val="Century Gothic"/>
        <family val="2"/>
        <scheme val="minor"/>
      </rPr>
      <t>5</t>
    </r>
  </si>
  <si>
    <t>In 2024, our operations generated 38.0 million cubic meters of effluents, 99.6% of which was related to the disposal of produced water after proper treatment. The Guamaré Industrial Asset (ATI) was responsible for the treatment and disposal via submarine outfalls of 37.3 million cubic meters of produced water in the period. The other units generated significantly smaller volumes of sanitary effluents and oily water, which were sent to third parties for disposal and treatment.</t>
  </si>
  <si>
    <r>
      <t>Water discharge by source (thousand m</t>
    </r>
    <r>
      <rPr>
        <b/>
        <vertAlign val="superscript"/>
        <sz val="10"/>
        <color theme="2"/>
        <rFont val="Century Gothic"/>
        <family val="2"/>
        <scheme val="minor"/>
      </rPr>
      <t>3</t>
    </r>
    <r>
      <rPr>
        <b/>
        <sz val="10"/>
        <color theme="2"/>
        <rFont val="Century Gothic"/>
        <family val="2"/>
        <scheme val="minor"/>
      </rPr>
      <t>)</t>
    </r>
  </si>
  <si>
    <t>Discharged at sea</t>
  </si>
  <si>
    <t>Discharged by third parties</t>
  </si>
  <si>
    <r>
      <t>Water discharge by source and unit in 2024 (thousand m</t>
    </r>
    <r>
      <rPr>
        <b/>
        <vertAlign val="superscript"/>
        <sz val="10"/>
        <color theme="2"/>
        <rFont val="Century Gothic"/>
        <family val="2"/>
        <scheme val="minor"/>
      </rPr>
      <t>3</t>
    </r>
    <r>
      <rPr>
        <b/>
        <sz val="10"/>
        <color theme="2"/>
        <rFont val="Century Gothic"/>
        <family val="2"/>
        <scheme val="minor"/>
      </rPr>
      <t>)</t>
    </r>
  </si>
  <si>
    <t>1. It covers the onshore and offshore poles (Aratum and Ubarana) of the Potiguar Complex and the Guamaré Industrial Asset (ATI). The produced water at the poles is sent for treatment at the ATI and later discharged via submarine outfalls.
2. Water with a concentration of total dissolved solids (TDS) equal to or less than 1 g/l.
3. Water with an STD concentration greater than 1 g/l.
4.Considers units located in areas with a general risk of high or extremely high water stress, according to the World Resources Institute's Water Risk Atlas.
5. At the Recôncavo Complex, the units receive produced water generated by another company in the region, accounted for as "Other water" supplied by third parties.</t>
  </si>
  <si>
    <t>1. It covers the onshore and offshore poles (Aratum and Ubarana) of the Potiguar Complex and the Guamaré Industrial Asset (ATI). The produced water at the poles is sent for treatment at the ATI and later discharged via submarine outfalls.
2. Water with a concentration of total dissolved solids (TDS) equal to or less than 1 g/l.
3. Water with an STD concentration greater than 1 g/l.
4.Considers units located in areas with a general risk of high or extremely high water stress, according to the World Resources Institute's Water Risk Atlas.</t>
  </si>
  <si>
    <r>
      <t>Water discharge by type in 2024 (thousand m</t>
    </r>
    <r>
      <rPr>
        <b/>
        <vertAlign val="superscript"/>
        <sz val="10"/>
        <color theme="2"/>
        <rFont val="Century Gothic"/>
        <family val="2"/>
        <scheme val="minor"/>
      </rPr>
      <t>3</t>
    </r>
    <r>
      <rPr>
        <b/>
        <sz val="10"/>
        <color theme="2"/>
        <rFont val="Century Gothic"/>
        <family val="2"/>
        <scheme val="minor"/>
      </rPr>
      <t>)</t>
    </r>
  </si>
  <si>
    <t>Oily water</t>
  </si>
  <si>
    <t>Sanitary effluents</t>
  </si>
  <si>
    <t>1. It covers the onshore and offshore poles (Aratum and Ubarana) of the Potiguar Complex and the Guamaré Industrial Asset (ATI). The produced water at the poles is sent for treatment at the ATI and later discharged via submarine outfalls.</t>
  </si>
  <si>
    <t>In 2024, our water consumption totaled 43.3 million cubic meters of water, with the Papa-Terra Field accounting for 73% of this total. Water consumption in our operations is accounted for as the total water withdrawn and produced water generated minus the volume of effluents disposed of and the volume of produced water reinjected. The reinjection of produced water in the onshore fields is understood as water recirculation, since the volumes return to the reservoirs and, over time, are recirculated in the oil extraction process.</t>
  </si>
  <si>
    <r>
      <t>Water consumption (thousand m</t>
    </r>
    <r>
      <rPr>
        <b/>
        <vertAlign val="superscript"/>
        <sz val="10"/>
        <color theme="2"/>
        <rFont val="Century Gothic"/>
        <family val="2"/>
        <scheme val="minor"/>
      </rPr>
      <t>3</t>
    </r>
    <r>
      <rPr>
        <b/>
        <sz val="10"/>
        <color theme="2"/>
        <rFont val="Century Gothic"/>
        <family val="2"/>
        <scheme val="minor"/>
      </rPr>
      <t>)</t>
    </r>
  </si>
  <si>
    <t>Total water withdrawn</t>
  </si>
  <si>
    <t>Total water discharged</t>
  </si>
  <si>
    <r>
      <t>Total water reinjected</t>
    </r>
    <r>
      <rPr>
        <vertAlign val="superscript"/>
        <sz val="9"/>
        <color theme="1"/>
        <rFont val="Century Gothic"/>
        <family val="2"/>
        <scheme val="minor"/>
      </rPr>
      <t>1</t>
    </r>
  </si>
  <si>
    <t>Water consumption</t>
  </si>
  <si>
    <r>
      <t>In water-stressed areas</t>
    </r>
    <r>
      <rPr>
        <u/>
        <vertAlign val="superscript"/>
        <sz val="9"/>
        <color theme="2"/>
        <rFont val="Century Gothic"/>
        <family val="2"/>
        <scheme val="minor"/>
      </rPr>
      <t>2</t>
    </r>
  </si>
  <si>
    <r>
      <t>Water consumption in water-stressed areas</t>
    </r>
    <r>
      <rPr>
        <b/>
        <vertAlign val="superscript"/>
        <sz val="9"/>
        <color theme="4"/>
        <rFont val="Century Gothic"/>
        <family val="2"/>
        <scheme val="minor"/>
      </rPr>
      <t>3</t>
    </r>
  </si>
  <si>
    <t>1. Refers to the reinjection of produced water in onshore exploration &amp; production fields, classified as water reuse.
2.Considers units located in areas with a general risk of high or extremely high water stress, according to the World Resources Institute's Water Risk Atlas.
3. The negative consumption figure for the water-stressed area is due to the different locations where produced water is generated and disposed of. The produced water generated by the Alto do Rodrigues Pole, located outside of water stress, is transferred to and disposed of by the ATI, located in a water-stressed area.</t>
  </si>
  <si>
    <r>
      <t>Water consumption by unit in 2024 (thousand m</t>
    </r>
    <r>
      <rPr>
        <b/>
        <vertAlign val="superscript"/>
        <sz val="10"/>
        <color theme="2"/>
        <rFont val="Century Gothic"/>
        <family val="2"/>
        <scheme val="minor"/>
      </rPr>
      <t>3</t>
    </r>
    <r>
      <rPr>
        <b/>
        <sz val="10"/>
        <color theme="2"/>
        <rFont val="Century Gothic"/>
        <family val="2"/>
        <scheme val="minor"/>
      </rPr>
      <t>)</t>
    </r>
  </si>
  <si>
    <r>
      <t>Total water reinjected</t>
    </r>
    <r>
      <rPr>
        <vertAlign val="superscript"/>
        <sz val="9"/>
        <color theme="1"/>
        <rFont val="Century Gothic"/>
        <family val="2"/>
        <scheme val="minor"/>
      </rPr>
      <t>2</t>
    </r>
  </si>
  <si>
    <r>
      <t>Water consumption in water-stressed areas</t>
    </r>
    <r>
      <rPr>
        <b/>
        <vertAlign val="superscript"/>
        <sz val="9"/>
        <color theme="4"/>
        <rFont val="Century Gothic"/>
        <family val="2"/>
        <scheme val="minor"/>
      </rPr>
      <t>4</t>
    </r>
  </si>
  <si>
    <t>1. It covers the onshore and offshore poles (Aratum and Ubarana) of the Potiguar Complex and the Guamaré Industrial Asset (ATI). The produced water at the poles is sent for treatment at the ATI and later discharged via submarine outfalls.
2. Refers to the reinjection of produced water in onshore exploration &amp; production fields, classified as water reuse.
3.Considers units located in areas with a general risk of high or extremely high water stress, according to the World Resources Institute's Water Risk Atlas.
4. The negative consumption figure for the water-stressed area is due to the different locations where produced water is generated and disposed of. The produced water generated by the Alto do Rodrigues Pole, located outside of water stress, is transferred to and disposed of by the ATI, located in a water-stressed area.</t>
  </si>
  <si>
    <r>
      <t>Total water withdrawn (thousand m</t>
    </r>
    <r>
      <rPr>
        <vertAlign val="superscript"/>
        <sz val="9"/>
        <color theme="1"/>
        <rFont val="Century Gothic"/>
        <family val="2"/>
        <scheme val="minor"/>
      </rPr>
      <t>3</t>
    </r>
    <r>
      <rPr>
        <sz val="9"/>
        <color theme="1"/>
        <rFont val="Century Gothic"/>
        <family val="2"/>
        <scheme val="minor"/>
      </rPr>
      <t>)</t>
    </r>
  </si>
  <si>
    <r>
      <t>Volume withdrawn in water-stressed areas (thousand m</t>
    </r>
    <r>
      <rPr>
        <vertAlign val="superscript"/>
        <sz val="9"/>
        <color theme="1"/>
        <rFont val="Century Gothic"/>
        <family val="2"/>
        <scheme val="minor"/>
      </rPr>
      <t>3</t>
    </r>
    <r>
      <rPr>
        <sz val="9"/>
        <color theme="1"/>
        <rFont val="Century Gothic"/>
        <family val="2"/>
        <scheme val="minor"/>
      </rPr>
      <t>)</t>
    </r>
    <r>
      <rPr>
        <vertAlign val="superscript"/>
        <sz val="9"/>
        <color theme="1"/>
        <rFont val="Century Gothic"/>
        <family val="2"/>
        <scheme val="minor"/>
      </rPr>
      <t>1</t>
    </r>
  </si>
  <si>
    <r>
      <t>Percentage withdrawn in water-stressed areas</t>
    </r>
    <r>
      <rPr>
        <vertAlign val="superscript"/>
        <sz val="9"/>
        <color theme="1"/>
        <rFont val="Century Gothic"/>
        <family val="2"/>
        <scheme val="minor"/>
      </rPr>
      <t>1</t>
    </r>
  </si>
  <si>
    <r>
      <t>Total water consumed (thousand m</t>
    </r>
    <r>
      <rPr>
        <vertAlign val="superscript"/>
        <sz val="9"/>
        <color theme="1"/>
        <rFont val="Century Gothic"/>
        <family val="2"/>
        <scheme val="minor"/>
      </rPr>
      <t>3</t>
    </r>
    <r>
      <rPr>
        <sz val="9"/>
        <color theme="1"/>
        <rFont val="Century Gothic"/>
        <family val="2"/>
        <scheme val="minor"/>
      </rPr>
      <t>)</t>
    </r>
  </si>
  <si>
    <r>
      <t>Consumption in water-stressed areas (thousand m</t>
    </r>
    <r>
      <rPr>
        <vertAlign val="superscript"/>
        <sz val="9"/>
        <color theme="1"/>
        <rFont val="Century Gothic"/>
        <family val="2"/>
        <scheme val="minor"/>
      </rPr>
      <t>3</t>
    </r>
    <r>
      <rPr>
        <sz val="9"/>
        <color theme="1"/>
        <rFont val="Century Gothic"/>
        <family val="2"/>
        <scheme val="minor"/>
      </rPr>
      <t>)</t>
    </r>
    <r>
      <rPr>
        <vertAlign val="superscript"/>
        <sz val="9"/>
        <color theme="1"/>
        <rFont val="Century Gothic"/>
        <family val="2"/>
        <scheme val="minor"/>
      </rPr>
      <t>1 and 2</t>
    </r>
  </si>
  <si>
    <r>
      <t>Percentage consumed in water-stressed areas</t>
    </r>
    <r>
      <rPr>
        <vertAlign val="superscript"/>
        <sz val="9"/>
        <color theme="1"/>
        <rFont val="Century Gothic"/>
        <family val="2"/>
        <scheme val="minor"/>
      </rPr>
      <t>1 and 2</t>
    </r>
  </si>
  <si>
    <t>1. Considers units located in areas with a general risk of high or extremely high water stress, according to the World Resources Institute's Water Risk Atlas.
2. The negative consumption figure for the water-stressed area is due to the different locations where produced water is generated and disposed of. The produced water generated by the Alto do Rodrigues Pole, located outside of water stress, is transferred to and disposed of by the ATI, located in a water-stressed area.</t>
  </si>
  <si>
    <t>Produced water indicators according to the SASB standard</t>
  </si>
  <si>
    <t>Indicators of water withdrawn and consumed according to the SASB standard</t>
  </si>
  <si>
    <r>
      <t>Volume of produced water and flowback (thousand m</t>
    </r>
    <r>
      <rPr>
        <vertAlign val="superscript"/>
        <sz val="9"/>
        <color theme="1"/>
        <rFont val="Century Gothic"/>
        <family val="2"/>
        <scheme val="minor"/>
      </rPr>
      <t>3</t>
    </r>
    <r>
      <rPr>
        <sz val="9"/>
        <color theme="1"/>
        <rFont val="Century Gothic"/>
        <family val="2"/>
        <scheme val="minor"/>
      </rPr>
      <t>)</t>
    </r>
  </si>
  <si>
    <t>Percentage discharged</t>
  </si>
  <si>
    <t>Percentage injected</t>
  </si>
  <si>
    <t>Hydrocarbons in water discharges (t)</t>
  </si>
  <si>
    <t>1. This SASB indicator was not reported by 3R in previous years, so historical data is not available.</t>
  </si>
  <si>
    <t>Offshore exploration and production (E&amp;P) fields did not drill any wells in 2024, and the other types of intervention carried out in these units did not use the hydraulic fracturing method. In the onshore E&amp;P fields, 19 wells were drilled in the period using this method. In all cases, information on the chemicals used in the drilling was made public . The selection of wells to be hydraulically fractured is based on technical risk analysis criteria in relation to the integrity of the well, the possibility of contamination of aquifers and any other environmental and health and safety risks. This type of service is carried out in our operations by Halliburton, a company recognized worldwide for the quality of its services and its compliance with the strictest health, environmental and safety standards.</t>
  </si>
  <si>
    <r>
      <t>Type of interference</t>
    </r>
    <r>
      <rPr>
        <b/>
        <vertAlign val="superscript"/>
        <sz val="10"/>
        <color theme="2"/>
        <rFont val="Century Gothic"/>
        <family val="2"/>
        <scheme val="minor"/>
      </rPr>
      <t>2</t>
    </r>
  </si>
  <si>
    <r>
      <t>Interference of operations on Conservation Units</t>
    </r>
    <r>
      <rPr>
        <b/>
        <vertAlign val="superscript"/>
        <sz val="10"/>
        <color theme="2"/>
        <rFont val="Century Gothic"/>
        <family val="2"/>
        <scheme val="minor"/>
      </rPr>
      <t>1</t>
    </r>
  </si>
  <si>
    <r>
      <t>Conservation Units affected</t>
    </r>
    <r>
      <rPr>
        <b/>
        <vertAlign val="superscript"/>
        <sz val="10"/>
        <color theme="2"/>
        <rFont val="Century Gothic"/>
        <family val="2"/>
        <scheme val="minor"/>
      </rPr>
      <t>3</t>
    </r>
  </si>
  <si>
    <t>Macau Pole</t>
  </si>
  <si>
    <t>Fazenda Belém Pole</t>
  </si>
  <si>
    <t>Potiguar Pole</t>
  </si>
  <si>
    <t>Rio Ventura Pole</t>
  </si>
  <si>
    <t>Recôncavo Pole</t>
  </si>
  <si>
    <t>Aratum Field</t>
  </si>
  <si>
    <t>Close</t>
  </si>
  <si>
    <t>Overlapping</t>
  </si>
  <si>
    <t>Size of overlapping area (hectares)</t>
  </si>
  <si>
    <t>Five settlement projects, two archaeological sites and one priority area of ​​the coastal and marine zone</t>
  </si>
  <si>
    <t>Seven settlement projects, four priority areas for biodiversity (caatinga biome), one state sustainable development reserve and one private natural heritage reserve</t>
  </si>
  <si>
    <t>Seven archaeological sites</t>
  </si>
  <si>
    <t>Five archaeological sites, one priority area for biodiversity (caatinga biome), one environmental protection area and one private natural heritage reserve</t>
  </si>
  <si>
    <t>Three settlement projects, 12 archaeological sites, two priority areas for biodiversity (caatinga biome), one priority area of ​​the coastal and marine zone, one private natural heritage reserve and one national park</t>
  </si>
  <si>
    <t>12 settlement projects, 26 archaeological sites, four priority areas for biodiversity (caatinga biome) and two environmental protection areas</t>
  </si>
  <si>
    <t>Three settlements of the National Institute of Colonization and Agrarian Reform (Incra), three archaeological sites and three private reserves of national heritage</t>
  </si>
  <si>
    <t>One Incra settlement and one archaeological site</t>
  </si>
  <si>
    <t xml:space="preserve">
Close
</t>
  </si>
  <si>
    <t>Six INCRA settlements, 31 archaeological sites, five quilombola areas and two private natural heritage reserves</t>
  </si>
  <si>
    <t>Seven archaeological sites, three quilombola areas and one environmental protection area</t>
  </si>
  <si>
    <t>One state sustainable development reserve</t>
  </si>
  <si>
    <t>1. The units not listed in this table do not interfere with Conservation Units.
2. Classified into two categories: close (up to 10 km away from the Conservation Unit); and overlapping (located within the Conservation Unit.
3. Considers the Conservation Units provided for in the National System of Nature Conservation Units and areas of high value for socio-biodiversity recognized by multilateral entities, organizations and initiatives as being of particular sensitivity and relevance for natural, cultural and social heritage (mainly, but not only, for indigenous peoples and traditional communities). It includes, among others, Priority Areas for Biodiversity (MMA), areas recognized by Unesco and properties protected by Iphan.</t>
  </si>
  <si>
    <t>The impacts of our operations on biodiversity are managed within the scope of the Integrated Management System (IMS), in particular by the practices that make up Brava's environmental management system. At all units, we conduct periodic assessments of impacts and risks to the environment, in the context of licensing, which map the actual and potential negative and positive impacts in each territory. Based on this survey, mitigation and compensation practices are implemented, according to the nature and complexity of each site. Progress in the management of these environmental programs and the main indicators and results are continuously monitored by our teams and reported to the competent licensing bodies. This management approach is aligned with the Performance Standards of the International Finance Corporation (IFC), particularly standards 1: Assessment and Management of Social and Environmental Risks and Impacts, 3: Resource Efficiency and Pollution Prevention and 6: Biodiversity Conservation and Sustainable Management of Living Natural Resources.
The nature of the impacts on biodiversity is different for onshore and offshore activities. For onshore assets, the most recurrent issues in the scope of environmental programs are related to increased noise, gas emissions, effluent discharges, suppression of local vegetation and generation of solid waste and effluents. In offshore operations, the most significant impacts are associated with the introduction of exotic species, alteration of habitats, increased luminosity, noise and vibrations that could impact marine species, greenhouse gas emissions, interference with birdlife and ichthyofauna and changes in water quality. The reversibility and intensity of these impacts varies according to the type of activity (Exploration &amp; Production X Mid &amp; Downstream), the level of maturity of the asset in its life cycle (implementation, operation and decommissioning) and the environmental sensitivity of each location.
Among the initiatives implemented to minimize negative impacts are the Environmental Monitoring Project (PMA), the Project to Monitor the Impact of Platforms and Vessels on Avifauna (PMAVE), the Pollution Control Project (PCP), the Exotic Species Prevention and Control Project (PPCEX), the Soledade Beach Coastal Morphodynamics Monitoring Project, the Social Communication Project (PCS), the Environmental Education Project (PEA) and the Workers' Environmental Education Project (PEAT).</t>
  </si>
  <si>
    <t>Our onshore units promote various initiatives aimed at protecting and restoring habitats. At these sites, we maintain around 29 thousand hectares of areas classified as Permanent Preservation Areas (APPs) and Legal Reserves, we run environmental education programs for communities and workers, we establish partnerships with associations and research institutes, and we direct resources towards the recovery of 106 hectares of degraded areas.
Of particular note in this context is the Reflorescer Project, which combines the protection of biodiversity with the development of family farming. In partnership with the Norte-Rio-Grandense Association of Agricultural Engineers (Anea), Reflorescer began in 2023 in the municipalities of Afonso Bezerra, Pendências and Alto do Rodrigues (RN), a region surrounding the Potiguar Complex, and will benefit around 1,600 people by 2025. The initiative promotes the natural regeneration of a 60-hectare area with native caatinga seedlings, as well as actions to encourage family farming and educational gardens for the community, contributing to food security and sustainable development in the region.
Another relevant partnership conducted in 2024 focused on the development of scientific research. Together with researchers from the Soil and Water Management Program at the Federal Rural University of the Semi-Arid (Ufersa), we are developing two projects: one that assesses the technical feasibility of using oil produced water treated at our Guamaré Industrial Asset to irrigate energy crops; and another aimed at implementing chemical weeding in the Company's areas to contain the development of shrubs and weeds that pose a risk to safety and operations.</t>
  </si>
  <si>
    <r>
      <t>Environmental protection and restoration in 2024</t>
    </r>
    <r>
      <rPr>
        <b/>
        <vertAlign val="superscript"/>
        <sz val="10"/>
        <color theme="2"/>
        <rFont val="Century Gothic"/>
        <family val="2"/>
        <scheme val="minor"/>
      </rPr>
      <t>1</t>
    </r>
  </si>
  <si>
    <t>Biome</t>
  </si>
  <si>
    <r>
      <t>Habitats under protection (hectares)</t>
    </r>
    <r>
      <rPr>
        <b/>
        <vertAlign val="superscript"/>
        <sz val="10"/>
        <color theme="2"/>
        <rFont val="Century Gothic"/>
        <family val="2"/>
        <scheme val="minor"/>
      </rPr>
      <t>2</t>
    </r>
  </si>
  <si>
    <r>
      <t>Habitats under restoration (hectares)</t>
    </r>
    <r>
      <rPr>
        <b/>
        <vertAlign val="superscript"/>
        <sz val="10"/>
        <color theme="2"/>
        <rFont val="Century Gothic"/>
        <family val="2"/>
        <scheme val="minor"/>
      </rPr>
      <t>3</t>
    </r>
  </si>
  <si>
    <t>Potiguar Complex</t>
  </si>
  <si>
    <t>Areia Branca Pole</t>
  </si>
  <si>
    <t>Atlantic Forest</t>
  </si>
  <si>
    <t>1. Refers only to onshore assets, since habitat protection and restoration does not apply to offshore assets.
2. Covers areas classified as Permanent Preservation Areas (APP) and Legal Reserves (RL) of the units.
3. Covers areas with recovery activities (planting or management) in the context of environmental licensing of the units. The effectiveness of restoration measures is verified by the licensing agencies.</t>
  </si>
  <si>
    <t>Endangered species identified in the units in 2024 by risk level</t>
  </si>
  <si>
    <t>Critically endangered</t>
  </si>
  <si>
    <t>Threatened</t>
  </si>
  <si>
    <t>Vulnerable</t>
  </si>
  <si>
    <t>Almost threatened</t>
  </si>
  <si>
    <t>Of little concern</t>
  </si>
  <si>
    <t>Insufficient data</t>
  </si>
  <si>
    <t xml:space="preserve">Our offshore assets do not have reserves in or near conservation areas or with the presence of endangered species. For onshore assets, we do not have information of this nature. We are improving our practices for assessing this aspect in order to present the information requested by this SASB indicator in the next reporting cycle. </t>
  </si>
  <si>
    <t>Volatile organic compounds (VOCs)</t>
  </si>
  <si>
    <t>Non-GHG air emissions (tons)</t>
  </si>
  <si>
    <t>Hazard air pollutants (HAP)</t>
  </si>
  <si>
    <t>Particulate matter (PM10)</t>
  </si>
  <si>
    <t>Onshore exploration and production (E&amp;P) activities are the most representative source for waste generation in our business, mainly associated with drilling leftovers and equipment maintenance routines. In 2024, the Onshore E&amp;P segment was responsible for 79% of the 43 thousand tons of waste generated by Brava Energia. Another relevant source is the decommissioning of units, which leads to a significant volume of scrap after the equipment is demobilized. Last year, the generation of waste from the Offshore E&amp;P segment was impacted by the decommissioning activities of the Aratum Field and the Early Production System (SPA) in Atlanta, totaling 6 thousand tons of waste generated. The Mid &amp; Downstream segment, which is less representative of the Company's total (7% in 2024), has among its main waste-generating activities the maintenance of storage equipment and the loading and unloading of products. Our products are distributed through pipelines and tanker trucks, which minimizes the generation of waste at this stage of the value chain.</t>
  </si>
  <si>
    <t>We work daily at the units to minimize the generation of waste and ensure that these materials are properly segregated and stored for later disposal. Internally, the Workers' Environmental Education Program (PEAT) and campaigns to avoid waste and encourage selective collection help engage employees and third parties in this effort. All locations follow the Solid Waste Management Plan (PGRS), which establishes measures to reduce generation, prioritize noble destinations that allow waste to be reused and implement appropriate controls to measure the volumes generated and disposed of.
We rely on specialized and duly approved partners for the transport and final disposal of the waste generated in our operations. The disposal methods are defined in a contract with these suppliers, and control over this activity is documented through Waste Transportation Manifests (MTRs) and Final Disposal Certificates (CDFs).</t>
  </si>
  <si>
    <t>In 2024, our operations generated 43 thousand tons of waste, 64.4% of which was destined for final disposal, 33.5% diverted from final disposal and 2.1% temporarily stored awaiting disposal. In relation to the volumes obtained by the 3R and Enauta companies in 2023, we had an increase of 72.8%, due to a number of factors: accounting for the Potiguar Pole and the Guamaré Industrial Asset for 12 months in 2024, compared to seven months in 2023; intensification of drilling campaigns in the Recôncavo Complex; an increase in the amount of contaminated soil resulting from leaks in onshore exploration &amp; production fields; and decommissioning of the Aratum Field and the Early Production System in the Atlanta Field.</t>
  </si>
  <si>
    <r>
      <t>Waste generated (tons)</t>
    </r>
    <r>
      <rPr>
        <b/>
        <vertAlign val="superscript"/>
        <sz val="10"/>
        <color theme="2"/>
        <rFont val="Century Gothic"/>
        <family val="2"/>
        <scheme val="minor"/>
      </rPr>
      <t>1</t>
    </r>
  </si>
  <si>
    <t>Hazardous</t>
  </si>
  <si>
    <t>Non-hazardous</t>
  </si>
  <si>
    <t>Diverted from final disposal</t>
  </si>
  <si>
    <t>Treatment plant</t>
  </si>
  <si>
    <t>Processing</t>
  </si>
  <si>
    <t>Co-processing</t>
  </si>
  <si>
    <t>Recycling</t>
  </si>
  <si>
    <t>Biodigestion</t>
  </si>
  <si>
    <t xml:space="preserve">Cleaning/Decontamination </t>
  </si>
  <si>
    <t xml:space="preserve">Sorting and transhipment </t>
  </si>
  <si>
    <t>Re-refining</t>
  </si>
  <si>
    <t>Reprocessing/Preparing for reuse</t>
  </si>
  <si>
    <t>Depressurization/
De-characterization</t>
  </si>
  <si>
    <t>Total diverted from final disposal</t>
  </si>
  <si>
    <t>Destined for final disposal</t>
  </si>
  <si>
    <t>Landfill</t>
  </si>
  <si>
    <t>Energy recovery</t>
  </si>
  <si>
    <t>Incineration</t>
  </si>
  <si>
    <t>Detonation</t>
  </si>
  <si>
    <t>Total destined for final disposal</t>
  </si>
  <si>
    <t>Stored on site</t>
  </si>
  <si>
    <t>Total waste generated</t>
  </si>
  <si>
    <t>1. All waste is disposed of outside the Company by specialized companies.</t>
  </si>
  <si>
    <r>
      <t>Waste generated by segment in 2024 (tons)</t>
    </r>
    <r>
      <rPr>
        <b/>
        <vertAlign val="superscript"/>
        <sz val="10"/>
        <color theme="2"/>
        <rFont val="Century Gothic"/>
        <family val="2"/>
        <scheme val="minor"/>
      </rPr>
      <t>1</t>
    </r>
  </si>
  <si>
    <t>We actively participate in committees and working groups of the Brazilian Oil and Gas Institute (IBP) in order to understand and influence the definition of public policies, legislation and regulations that affect the oil and gas industry. We also maintain a direct dialog with the National Agency of Petroleum, Natural Gas and Biofuels (ANP) through our involvement in workshops and meetings where market challenges and new regulations are discussed. In addition, our Integrated Management System (IMS) covers the monitoring of new regulations and legislation via the legal requirements system.</t>
  </si>
  <si>
    <t>We ended 2024 with 1,126 employees on our staff, 99% of whom have indefinite-term contracts and work full time. Compared to the headcount recorded by 3R and Enauta in 2023, we had an increase of 19%, reflecting the development of activities in the mid &amp; downstream segment.</t>
  </si>
  <si>
    <r>
      <t>Staff by gender, region and type of contract</t>
    </r>
    <r>
      <rPr>
        <b/>
        <vertAlign val="superscript"/>
        <sz val="10"/>
        <color theme="2"/>
        <rFont val="Century Gothic"/>
        <family val="2"/>
        <scheme val="minor"/>
      </rPr>
      <t>1</t>
    </r>
  </si>
  <si>
    <t>Men</t>
  </si>
  <si>
    <t>Women</t>
  </si>
  <si>
    <t>Non-binary</t>
  </si>
  <si>
    <t>Northeast</t>
  </si>
  <si>
    <t>Indefinite term</t>
  </si>
  <si>
    <r>
      <t>Fixed term</t>
    </r>
    <r>
      <rPr>
        <vertAlign val="superscript"/>
        <sz val="9"/>
        <color theme="1"/>
        <rFont val="Century Gothic"/>
        <family val="2"/>
        <scheme val="minor"/>
      </rPr>
      <t>2</t>
    </r>
  </si>
  <si>
    <t>Southeast</t>
  </si>
  <si>
    <t>Consolidated</t>
  </si>
  <si>
    <r>
      <t>Fixed term</t>
    </r>
    <r>
      <rPr>
        <b/>
        <vertAlign val="superscript"/>
        <sz val="9"/>
        <color theme="1"/>
        <rFont val="Century Gothic"/>
        <family val="2"/>
        <scheme val="minor"/>
      </rPr>
      <t>2</t>
    </r>
  </si>
  <si>
    <t>1. Considers professionals employed and active on the base date of 12/31, according to data from the ADP system.
2. Includes statutory directors, apprentices and fixed-term CLT employees.</t>
  </si>
  <si>
    <r>
      <t>Staff by gender, region and working hours</t>
    </r>
    <r>
      <rPr>
        <b/>
        <vertAlign val="superscript"/>
        <sz val="10"/>
        <color theme="2"/>
        <rFont val="Century Gothic"/>
        <family val="2"/>
        <scheme val="minor"/>
      </rPr>
      <t>1</t>
    </r>
  </si>
  <si>
    <t>Full-time work</t>
  </si>
  <si>
    <r>
      <t>Part-time work</t>
    </r>
    <r>
      <rPr>
        <vertAlign val="superscript"/>
        <sz val="9"/>
        <color theme="1"/>
        <rFont val="Century Gothic"/>
        <family val="2"/>
        <scheme val="minor"/>
      </rPr>
      <t>2</t>
    </r>
  </si>
  <si>
    <r>
      <t>Part-time work</t>
    </r>
    <r>
      <rPr>
        <b/>
        <vertAlign val="superscript"/>
        <sz val="9"/>
        <color theme="1"/>
        <rFont val="Century Gothic"/>
        <family val="2"/>
        <scheme val="minor"/>
      </rPr>
      <t>2</t>
    </r>
  </si>
  <si>
    <t>1. Considers professionals employed and active on the base date of 12/31, according to data from the ADP system.
2. Covers apprentices and CLT employees with a 6-hour workday.</t>
  </si>
  <si>
    <t>Workers who are not employees</t>
  </si>
  <si>
    <r>
      <t>Interns</t>
    </r>
    <r>
      <rPr>
        <vertAlign val="superscript"/>
        <sz val="9"/>
        <color theme="1"/>
        <rFont val="Century Gothic"/>
        <family val="2"/>
        <scheme val="minor"/>
      </rPr>
      <t>1</t>
    </r>
  </si>
  <si>
    <r>
      <t>Third parties</t>
    </r>
    <r>
      <rPr>
        <vertAlign val="superscript"/>
        <sz val="9"/>
        <color theme="1"/>
        <rFont val="Century Gothic"/>
        <family val="2"/>
        <scheme val="minor"/>
      </rPr>
      <t>2</t>
    </r>
  </si>
  <si>
    <t>1. They support administrative areas. The 23% reduction in the number of interns (comparing Brava in 2024 and 3R + Enauta in 2023) was due to the consolidation of positions with a view to opening a corporate internship program in 2025.
2. Considers third parties registered in our systems. Third parties work on operational assets and administrative facilities. It is not possible to identify the gender of the third parties registered in the Company's systems.</t>
  </si>
  <si>
    <t>Our remuneration practices are based on transparent and equal criteria, taking into account meritocracy, effort, individual skills, costs and risks involved and the link to the Company's short, medium or long-term goals. The process is supported by a specialized independent consultancy, which provides its own database for comparing market parameters. Under the supervision of the People Committee (a body linked to the Board of Directors and coordinated by an independent director), we assess the adherence of our practices to these parameters, to the Company's remuneration strategy and to internal and external equity requirements. No personal characteristics (such as gender, race, age, political opinion, etc.) are taken into account in these analyses.</t>
  </si>
  <si>
    <t>Proportion of annual remuneration and its increase</t>
  </si>
  <si>
    <r>
      <t>Ratio of the highest paid individual's remuneration X median of all other employees</t>
    </r>
    <r>
      <rPr>
        <vertAlign val="superscript"/>
        <sz val="9"/>
        <color theme="1"/>
        <rFont val="Century Gothic"/>
        <family val="2"/>
        <scheme val="minor"/>
      </rPr>
      <t>1</t>
    </r>
  </si>
  <si>
    <r>
      <t>Proportion of increase in the highest paid individual’s remuneration X median of other employees</t>
    </r>
    <r>
      <rPr>
        <vertAlign val="superscript"/>
        <sz val="9"/>
        <color theme="1"/>
        <rFont val="Century Gothic"/>
        <family val="2"/>
        <scheme val="minor"/>
      </rPr>
      <t>2</t>
    </r>
  </si>
  <si>
    <t>1. The increase in the proportion reflects the change in the workforce, with a greater number of operational positions than in previous years.
2. Information not available for 2024, since Brava was created last year and the comparison would involve two different companies operating in 2023.</t>
  </si>
  <si>
    <t>Scope of collective bargaining agreements</t>
  </si>
  <si>
    <t>Total number of employees</t>
  </si>
  <si>
    <r>
      <t>Number of employees covered by collective bargaining agreements</t>
    </r>
    <r>
      <rPr>
        <vertAlign val="superscript"/>
        <sz val="9"/>
        <color theme="1"/>
        <rFont val="Century Gothic"/>
        <family val="2"/>
        <scheme val="minor"/>
      </rPr>
      <t>1</t>
    </r>
  </si>
  <si>
    <r>
      <t>Percentage of employees covered by collective bargaining agreements</t>
    </r>
    <r>
      <rPr>
        <vertAlign val="superscript"/>
        <sz val="9"/>
        <color theme="1"/>
        <rFont val="Century Gothic"/>
        <family val="2"/>
        <scheme val="minor"/>
      </rPr>
      <t>1</t>
    </r>
  </si>
  <si>
    <t>1. Only the members of the statutory executive board are not covered by collective bargaining agreements. However, we consider the conditions set out in the agreements when defining benefits for this group.</t>
  </si>
  <si>
    <t>Hirings and dismissals</t>
  </si>
  <si>
    <t>Number of hirings</t>
  </si>
  <si>
    <t>Number of dismissals</t>
  </si>
  <si>
    <r>
      <t>Number of hirings</t>
    </r>
    <r>
      <rPr>
        <b/>
        <vertAlign val="superscript"/>
        <sz val="10"/>
        <color theme="2"/>
        <rFont val="Century Gothic"/>
        <family val="2"/>
        <scheme val="minor"/>
      </rPr>
      <t>1</t>
    </r>
  </si>
  <si>
    <t>By gender</t>
  </si>
  <si>
    <t>By age group</t>
  </si>
  <si>
    <t>Up to 20 years old</t>
  </si>
  <si>
    <t>21 to 30 years old</t>
  </si>
  <si>
    <t>31 to 40 years old</t>
  </si>
  <si>
    <t>41 to 50 years old</t>
  </si>
  <si>
    <t>51 to 60 years old</t>
  </si>
  <si>
    <t>From 61 years of age</t>
  </si>
  <si>
    <t>By region</t>
  </si>
  <si>
    <t>1. In 2023, Enauta hired one self-declared non-binary employee, which is why the segmentation by gender differs from the other segmentations and from the consolidated total for that year.</t>
  </si>
  <si>
    <t>Hiring and turnover rates</t>
  </si>
  <si>
    <r>
      <t>Hiring rate</t>
    </r>
    <r>
      <rPr>
        <b/>
        <vertAlign val="superscript"/>
        <sz val="10"/>
        <color theme="2"/>
        <rFont val="Century Gothic"/>
        <family val="2"/>
        <scheme val="minor"/>
      </rPr>
      <t>1</t>
    </r>
  </si>
  <si>
    <r>
      <t>Turnover rate</t>
    </r>
    <r>
      <rPr>
        <b/>
        <vertAlign val="superscript"/>
        <sz val="10"/>
        <color theme="2"/>
        <rFont val="Century Gothic"/>
        <family val="2"/>
        <scheme val="minor"/>
      </rPr>
      <t>2</t>
    </r>
  </si>
  <si>
    <r>
      <t>Hiring rate</t>
    </r>
    <r>
      <rPr>
        <b/>
        <vertAlign val="superscript"/>
        <sz val="10"/>
        <color theme="2"/>
        <rFont val="Century Gothic"/>
        <family val="2"/>
        <scheme val="minor"/>
      </rPr>
      <t>1 and 3</t>
    </r>
  </si>
  <si>
    <r>
      <t>Turnover 
rate</t>
    </r>
    <r>
      <rPr>
        <b/>
        <vertAlign val="superscript"/>
        <sz val="10"/>
        <color theme="2"/>
        <rFont val="Century Gothic"/>
        <family val="2"/>
        <scheme val="minor"/>
      </rPr>
      <t>2 and 3</t>
    </r>
  </si>
  <si>
    <t>1. Calculated as the number of hires during the year in each category divided by the headcount on December 31 for each category.
2. Calculated as the average between hirings and dismissals over the year in each category divided by the headcount at 12/31 for each category.
3. In 2023, hiring one self-declared non-binary employee represented a hiring rate of 20.0% and a turnover rate of 10.0% in this category.</t>
  </si>
  <si>
    <r>
      <t>Indicators related to parental leave</t>
    </r>
    <r>
      <rPr>
        <b/>
        <vertAlign val="superscript"/>
        <sz val="10"/>
        <color theme="2"/>
        <rFont val="Century Gothic"/>
        <family val="2"/>
        <scheme val="minor"/>
      </rPr>
      <t>1</t>
    </r>
  </si>
  <si>
    <t>Paternity</t>
  </si>
  <si>
    <t>Maternity</t>
  </si>
  <si>
    <t>Leaving and returning from leave</t>
  </si>
  <si>
    <t>Employees still on leave</t>
  </si>
  <si>
    <t>Return rate</t>
  </si>
  <si>
    <t>Potential return rate</t>
  </si>
  <si>
    <t>Retention</t>
  </si>
  <si>
    <t>Employees who have remained employed for at least 12 months after returning from leave</t>
  </si>
  <si>
    <t>Eligible employees who went on leave</t>
  </si>
  <si>
    <t>Employees who returned from leave</t>
  </si>
  <si>
    <t>Employees who have not yet completed 12 months after returning from leave</t>
  </si>
  <si>
    <t>Employees dismissed before completing 12 months after returning from leave</t>
  </si>
  <si>
    <t>Retention rate</t>
  </si>
  <si>
    <t>Potential retention rate</t>
  </si>
  <si>
    <t>1. In each column, the employees who went on leave during the year are always taken into account to monitor the return and retention data. The information for the three-year period is restated each reporting cycle to reflect the return and retention status of the employees who took parental leave until the cutoff date of 12/31 of the reporting year.</t>
  </si>
  <si>
    <t>Significant organizational changes, such as corporate changes, acquisitions and restructurings, are disclosed in advance through our internal channels and to external stakeholders through public disclosures on our Investor Relations website. Our collective bargaining agreements do not set a deadline for this type of notice.</t>
  </si>
  <si>
    <t>We promote our employees' access to health services through health and dental insurance coverage and by having an emergency response team at our offices in Rio de Janeiro. In addition, the monitoring of periodic occupational medical examinations includes advising professionals to seek specialist medical care in the event of alterations that suggest a risk condition. At the operational units, we also have medical rescue services for employees and third parties, and we recommend that contracted companies offer health insurance to workers assigned to Brava operations.
Before the creation of Brava, Enauta and 3R had structured health promotion programs: the Health and Well-Being Program and the Living Program, respectively. Throughout 2024, actions under these programs included awareness campaigns and lectures on topics such as cancer prevention, Alzheimer's, fibromyalgia and mental health (in the case of Enauta) and platforms for emotional and psychological care via telemedicine (in the case of 3R).</t>
  </si>
  <si>
    <r>
      <t>Average hours of training per employee</t>
    </r>
    <r>
      <rPr>
        <b/>
        <vertAlign val="superscript"/>
        <sz val="10"/>
        <color theme="2"/>
        <rFont val="Century Gothic"/>
        <family val="2"/>
        <scheme val="minor"/>
      </rPr>
      <t>1</t>
    </r>
  </si>
  <si>
    <r>
      <t>By functional level</t>
    </r>
    <r>
      <rPr>
        <u/>
        <vertAlign val="superscript"/>
        <sz val="9"/>
        <color theme="2"/>
        <rFont val="Century Gothic"/>
        <family val="2"/>
        <scheme val="minor"/>
      </rPr>
      <t>4</t>
    </r>
  </si>
  <si>
    <t>Executive Board</t>
  </si>
  <si>
    <t>Leadership</t>
  </si>
  <si>
    <t>Experts</t>
  </si>
  <si>
    <t>Administrative</t>
  </si>
  <si>
    <t>Operational</t>
  </si>
  <si>
    <t>Administrative and operational support</t>
  </si>
  <si>
    <t>1. Calculated as the total hours of training in each category over the year divided by the headcount on 12/31 for each category.
2. In 2023, Enauta recorded an average of 6.00 hours of training per employee in the self-declared "non-binary" gender category.
3. In 2022, 3R calculated the average number of training hours as the total number of training hours in each category divided by the total headcount on 12/31. Data by functional level was not available.
4. The functional levels were reclassified to fit Brava Energia's current configuration and to allow comparisons with previous years for 3R and Enauta. In the case of Enauta, the "Operational" and "Administrative and operational support" categories do not apply.</t>
  </si>
  <si>
    <t>Both 3R and Enauta had structured performance assessment cycles and corporate target setting. However, with the merger and significant changes in the organizational and hierarchical structure, it was not possible to carry out Brava's performance evaluation cycle in 2024. We are prioritizing the redesign of this process to ensure the implementation of an integrated model in 2025, in line with the Company's new structure.</t>
  </si>
  <si>
    <t>We are committed to continuously improving the skills of our employees, contributing to their career development and employability. With the creation of Brava, we are evaluating the legacy initiatives of the 3R and Enauta companies to implement an integrated and comprehensive strategy that amplifies the benefits for all employees, consolidating the best practices of the two companies. 
Both had corporate programs for technical and behavioral training of employees, educational incentives (via a % subsidy on undergraduate and postgraduate courses) and incentives for language learning (in the case of 3R via access to the GoFluent platform with a 25% discount, in the case of Enauta via an 80% subsidy for up to two years). In addition, 3R had a strategic partnership with the Getulio Vargas Foundation (FGV) which included discounts for employees on the institution's courses and in-company training for specific area demands.</t>
  </si>
  <si>
    <r>
      <t xml:space="preserve">Through the Social Communication Program, as part of the licensing of our assets, we make the Ombudsman channel available to communities. Available 24 hours a day, 7 days a week, this channel can be accessed by telephone/WhatsApp 0800 0800 301 or by e-mail </t>
    </r>
    <r>
      <rPr>
        <b/>
        <u/>
        <sz val="9"/>
        <color theme="5"/>
        <rFont val="Century Gothic"/>
        <family val="2"/>
        <scheme val="minor"/>
      </rPr>
      <t>sms@bravaenergia.com</t>
    </r>
    <r>
      <rPr>
        <sz val="9"/>
        <color theme="1"/>
        <rFont val="Century Gothic"/>
        <family val="2"/>
        <scheme val="minor"/>
      </rPr>
      <t>. Complaints, requests, doubts or any other type of manifestation received are answered by the Company within 72 hours.</t>
    </r>
  </si>
  <si>
    <r>
      <t>Complaints from the community</t>
    </r>
    <r>
      <rPr>
        <b/>
        <vertAlign val="superscript"/>
        <sz val="10"/>
        <color theme="2"/>
        <rFont val="Century Gothic"/>
        <family val="2"/>
        <scheme val="minor"/>
      </rPr>
      <t>1</t>
    </r>
  </si>
  <si>
    <t>Total number of complaints received</t>
  </si>
  <si>
    <t>Number of complaints treated and resolved</t>
  </si>
  <si>
    <t>Percentage of complaints treated and resolved</t>
  </si>
  <si>
    <t>Number of complaints that involved reparation for the community/author</t>
  </si>
  <si>
    <t>Percentage of complaints that involved reparation for the community/author</t>
  </si>
  <si>
    <t>1. Covers complaints received through the Ombudsman channel. Complaints during the period mainly concern access issues, the passage of cars, risks and damage caused by the operation, land ownership and damage to roads. This GRI disclosure was reported by 3R and Enauta in 2023, so data for 2022 is not available.</t>
  </si>
  <si>
    <t>Brava Energia does not acquire oil or gas from the state or from third parties on its behalf for the purpose of resale.</t>
  </si>
  <si>
    <t>Statement of Added Value - main lines (R$ thousand)</t>
  </si>
  <si>
    <t>Net revenues</t>
  </si>
  <si>
    <t>Inputs acquired from third parties</t>
  </si>
  <si>
    <t>Gross added value</t>
  </si>
  <si>
    <t xml:space="preserve">Depreciation and amortization </t>
  </si>
  <si>
    <t>Added value received in transfer</t>
  </si>
  <si>
    <t xml:space="preserve">Net added value produced by the Company </t>
  </si>
  <si>
    <t>Total added value for distribution</t>
  </si>
  <si>
    <t>Distribution of added value</t>
  </si>
  <si>
    <t>Personnel</t>
  </si>
  <si>
    <t>Taxes, fees and contributions</t>
  </si>
  <si>
    <t xml:space="preserve">Remuneration of third-party capital </t>
  </si>
  <si>
    <t>Remuneration of own capital</t>
  </si>
  <si>
    <t>Total added value distributed</t>
  </si>
  <si>
    <t>Financial support received from the government by type (R$ thousand)</t>
  </si>
  <si>
    <r>
      <t>Tax benefits and credits</t>
    </r>
    <r>
      <rPr>
        <vertAlign val="superscript"/>
        <sz val="9"/>
        <color theme="1"/>
        <rFont val="Century Gothic"/>
        <family val="2"/>
        <scheme val="minor"/>
      </rPr>
      <t>1</t>
    </r>
  </si>
  <si>
    <r>
      <t>Grants for investment, research and development and other relevant types of concessions</t>
    </r>
    <r>
      <rPr>
        <vertAlign val="superscript"/>
        <sz val="9"/>
        <color theme="1"/>
        <rFont val="Century Gothic"/>
        <family val="2"/>
        <scheme val="minor"/>
      </rPr>
      <t>2</t>
    </r>
  </si>
  <si>
    <t>1. Covers the amounts relating to the Northeast Development Superintendence (Sudene).
2. Covers the presumed ICMS credit and resources from the Lei do Bem.</t>
  </si>
  <si>
    <t>Leadership hiring practices do not take into account the residency criteria of candidates or prioritizing the selection of people from local communities, given the need to hire professionals already specialized in the sector and with knowledge of the Company's activities and the externalities arising from these operations. For the purposes of reporting this GRI content, we consider the Executive Board level and consider Brazilian professionals or foreigners with permanent visas to be local. By 2024, 100% of the Executive Board was made up of local executives.</t>
  </si>
  <si>
    <t>The main indirect economic impacts associated with our operations are related to the generation of employment through our value chain and the economic activity around our units, and the collection of taxes by the government.
The operation of our onshore and offshore fields is subject to the payment of royalties, a significant source of funds for the federal, state and municipal governments. The rate is calculated on the gross monthly production revenue of each field and is set at 10% in concession or onerous assignment regimes (which can be reduced to 5% in special cases) and 15% in sharing contracts. Fields with a high volume or profitability are also subject to quarterly payment of a special participation, calculated on net revenue and which has progressive rates according to the location of mining, the number of years and the volume of production. When the site of production activities is located on private property, the Company also pays the landowner a participation on the value of production, calculated monthly and equivalent to 0.5% to 1.0% of gross production revenue.
The impact on regional economic activity can be exemplified with data from Rio Grande do Norte (RN). The state's industrial Gross Domestic Product (GDP) grew from R$ 14.73 billion to R$ 23.58 billion from 2021 to 2022, according to data from the Brazilian Institute of Geography and Statistics (IBGE). Also according to IBGE information, the oil and gas sector, concentrated in the West Potiguar region, is responsible for more than 40% of this GDP and injected R$ 4 billion into the state economy in 2022. Last year, Brava Energia generated 500 direct jobs in RN and paid R$ 475 million in ICMS and royalties related to the operation of Potiguar Pole.</t>
  </si>
  <si>
    <r>
      <t>Spending with local suppliers</t>
    </r>
    <r>
      <rPr>
        <b/>
        <vertAlign val="superscript"/>
        <sz val="10"/>
        <color theme="2"/>
        <rFont val="Century Gothic"/>
        <family val="2"/>
        <scheme val="minor"/>
      </rPr>
      <t>1</t>
    </r>
  </si>
  <si>
    <t>Spending with local suppliers (R$ thousand)</t>
  </si>
  <si>
    <t>Spending with all suppliers (R$ thousand)</t>
  </si>
  <si>
    <t>Percentage of spending with local suppliers</t>
  </si>
  <si>
    <t>1. Suppliers in Brazil (same country) are considered local.
2. It does not cover data from January to July for Enauta (pre-merger), as it was not possible to obtain this historical data.</t>
  </si>
  <si>
    <t>Our tax strategy is based on principles and guidelines that guarantee the proper management of fiscal and tax obligations, integrating aspects of compliance and social responsibility. This strategy is implemented through vertical tax management, with a dedicated corporate structure made up of specialized professionals and the support of external consultants, guaranteeing compliance with current legislation and avoiding any tax inconsistencies in all applicable spheres.
We operate under the annual real profit tax regime, and the main taxes paid are: PIS-Cofins, ICMS and CIDE (on goods purchased and product health), ISS (on contracting services) and IOF (on financial transactions).
Our management approach contributes to Brava's positive impact on regional sustainable development, through the use of incentivized resources, directed towards supporting social projects (such as culture and sport), and the continuous monitoring of the economic impact generated by tax collection, especially at municipal and state level.</t>
  </si>
  <si>
    <t xml:space="preserve">Our tax governance and control structure comprises executive and supervisory bodies. The Tax Department is responsible for tax management, including the Company's tax strategy and ensuring compliance with the main and ancillary obligations. This department has coordinators dedicated to direct taxes, indirect taxes and planning, litigation and consultancy, and a team of specialized analysts.
Executive performance is overseen by the Audit Committee, which monitors tax processes and critical issues that may impact the financial statements, by the Fiscal Council, which assesses tax compliance as part of its duties, and by the Board of Directors, which deliberates on relevant issues and is advised by the Audit Committee.
As the main control mechanisms, we have internal and external audits carried out quarterly to assess the consistency and adherence of the tax processes to the applicable legislation. There are no records of non-conformities arising from these assessments. In addition, accounting and tax practices are reviewed annually.
</t>
  </si>
  <si>
    <r>
      <t xml:space="preserve">The external audit reports on our financial statements, which include tax aspects, are publicly available on the Investor Relations website. </t>
    </r>
    <r>
      <rPr>
        <b/>
        <u/>
        <sz val="9"/>
        <color theme="5"/>
        <rFont val="Century Gothic"/>
        <family val="2"/>
        <scheme val="minor"/>
      </rPr>
      <t>Click here</t>
    </r>
    <r>
      <rPr>
        <sz val="9"/>
        <rFont val="Century Gothic"/>
        <family val="2"/>
        <scheme val="minor"/>
      </rPr>
      <t xml:space="preserve"> to access them.</t>
    </r>
  </si>
  <si>
    <r>
      <t xml:space="preserve">Tax risk management is monitored by the technical team in the tax area, in close collaboration with the Finance Department. This monitoring takes place on an ongoing basis, ensuring that all internal processes are aligned with the standards and compliance rules established by the tax authorities in their respective jurisdictions, whether local or abroad.
Our tax management team is available to answer questions from employees, public bodies, suppliers and clients. All contacts should be made through the "Talk to IR" channel, by e-mail at </t>
    </r>
    <r>
      <rPr>
        <b/>
        <u/>
        <sz val="9"/>
        <color theme="5"/>
        <rFont val="Century Gothic"/>
        <family val="2"/>
        <scheme val="minor"/>
      </rPr>
      <t>ri@bravaenergia.com</t>
    </r>
    <r>
      <rPr>
        <sz val="9"/>
        <color theme="1"/>
        <rFont val="Century Gothic"/>
        <family val="2"/>
        <scheme val="minor"/>
      </rPr>
      <t xml:space="preserve"> or by telephone at (021) 3475-5555.</t>
    </r>
  </si>
  <si>
    <r>
      <t>Taxes paid by sphere (R$ thousand)</t>
    </r>
    <r>
      <rPr>
        <b/>
        <vertAlign val="superscript"/>
        <sz val="10"/>
        <color theme="2"/>
        <rFont val="Century Gothic"/>
        <family val="2"/>
        <scheme val="minor"/>
      </rPr>
      <t>1</t>
    </r>
  </si>
  <si>
    <t>Municipal taxes paid</t>
  </si>
  <si>
    <t>State taxes paid</t>
  </si>
  <si>
    <t>Federal taxes paid</t>
  </si>
  <si>
    <t>Regulatory taxes paid</t>
  </si>
  <si>
    <t>1. All taxes are paid in Brazil.</t>
  </si>
  <si>
    <r>
      <t xml:space="preserve">All of our operations are covered by impact assessment mechanisms (within the scope of environmental licensing), engagement with communities (through the Social Communication Program) and/or local development actions (via social investments). In 2024, we allocated R$ 13.4 million to support social projects, with emphasis on:
</t>
    </r>
    <r>
      <rPr>
        <b/>
        <sz val="9"/>
        <color theme="5"/>
        <rFont val="Century Gothic"/>
        <family val="2"/>
        <scheme val="minor"/>
      </rPr>
      <t>Reciclar com Arte</t>
    </r>
    <r>
      <rPr>
        <sz val="9"/>
        <color theme="1"/>
        <rFont val="Century Gothic"/>
        <family val="2"/>
        <scheme val="minor"/>
      </rPr>
      <t xml:space="preserve"> | Action carried out in Rio de Janeiro to raise awareness of recycling among young people, teenagers, adults and students. The initiative showed the importance of the process of reusing plastic and trained cooperatives and non-governmental organizations in the production of marketable recycled objects. Conducted in June, the project received investments of R$ 620 thousand.
</t>
    </r>
    <r>
      <rPr>
        <b/>
        <sz val="9"/>
        <color theme="5"/>
        <rFont val="Century Gothic"/>
        <family val="2"/>
        <scheme val="minor"/>
      </rPr>
      <t>3R Capacita</t>
    </r>
    <r>
      <rPr>
        <sz val="9"/>
        <color theme="1"/>
        <rFont val="Century Gothic"/>
        <family val="2"/>
        <scheme val="minor"/>
      </rPr>
      <t xml:space="preserve"> | In partnership with Senai-RN and the Federal Institute of Rio Grande do Norte (IFRN-Macau), we offered training courses (initial and continuing training) in the oil and gas area for the population of Rio Grande do Norte. R$ 752.3 thousand was invested in this initiative, which benefited 383 people with 12 vocational courses.
Restructuring of the RN-401 highway | We donated R$ 12 million for the renovation of 8.4 kilometers of the highway, which gives access to the municipality of Guamaré and is essential for the flow of oil and gas from the Clara Camarão Refinery. The work was carried out by the State Government, through the Infrastructure Secretariat.
</t>
    </r>
    <r>
      <rPr>
        <b/>
        <sz val="9"/>
        <color theme="5"/>
        <rFont val="Century Gothic"/>
        <family val="2"/>
        <scheme val="minor"/>
      </rPr>
      <t>Super ENEM</t>
    </r>
    <r>
      <rPr>
        <sz val="9"/>
        <color theme="1"/>
        <rFont val="Century Gothic"/>
        <family val="2"/>
        <scheme val="minor"/>
      </rPr>
      <t xml:space="preserve"> | With an investment of R$ 52.5 thousand, Brava Energia and JA Bahia prepared more than 100 high school students from the communities near our operations in Bahia for the National High School Exam (Enem). The initiative offered 14 classes and resulted in young people being approved for public universities and winning full scholarships through the University for All Program (Prouni).
</t>
    </r>
    <r>
      <rPr>
        <b/>
        <sz val="9"/>
        <color theme="5"/>
        <rFont val="Century Gothic"/>
        <family val="2"/>
        <scheme val="minor"/>
      </rPr>
      <t xml:space="preserve">Reflorescer </t>
    </r>
    <r>
      <rPr>
        <sz val="9"/>
        <color theme="1"/>
        <rFont val="Century Gothic"/>
        <family val="2"/>
        <scheme val="minor"/>
      </rPr>
      <t xml:space="preserve">| Started in 2024 and scheduled to last until 2026, with investments of R$ 3.3 million, Reflorescer is being developed in rural Rio Grande do Norte. The project combines environmental recovery and social impact, promoting socio-environmental education and income generation through activities such as a meliponary, productive backyards and a seedling nursery. It has already impacted more than 300 families.
</t>
    </r>
    <r>
      <rPr>
        <b/>
        <sz val="9"/>
        <color theme="5"/>
        <rFont val="Century Gothic"/>
        <family val="2"/>
        <scheme val="minor"/>
      </rPr>
      <t>Arte Peixe Cooperative</t>
    </r>
    <r>
      <rPr>
        <sz val="9"/>
        <color theme="1"/>
        <rFont val="Century Gothic"/>
        <family val="2"/>
        <scheme val="minor"/>
      </rPr>
      <t xml:space="preserve"> | In Atafona (São João da Barra – RJ), the cooperative produces food derived from fish. With the support of Brava Energia, it received new equipment and support to obtain registrations to sell on an industrial scale. Recognized among the five best cooperatives in Brazil, the initiative generates
work and income for the region, with a 100% female workforce.
</t>
    </r>
    <r>
      <rPr>
        <b/>
        <sz val="9"/>
        <color theme="5"/>
        <rFont val="Century Gothic"/>
        <family val="2"/>
        <scheme val="minor"/>
      </rPr>
      <t>Trilha de Aprendizagem</t>
    </r>
    <r>
      <rPr>
        <sz val="9"/>
        <color theme="1"/>
        <rFont val="Century Gothic"/>
        <family val="2"/>
        <scheme val="minor"/>
      </rPr>
      <t xml:space="preserve"> | Aimed at young people from Catu and Candeias (BA), the project, in partnership with JA Bahia, promoted workshops on employability, the job market and sustainable entrepreneurship, as well as the "Shadow Entrepreneur" practical experience. With an investment of R$ 23.2 thousand, it benefited around 100 students.
</t>
    </r>
    <r>
      <rPr>
        <b/>
        <sz val="9"/>
        <color theme="5"/>
        <rFont val="Century Gothic"/>
        <family val="2"/>
        <scheme val="minor"/>
      </rPr>
      <t>Quilombola Association of Barrinha</t>
    </r>
    <r>
      <rPr>
        <sz val="9"/>
        <color theme="1"/>
        <rFont val="Century Gothic"/>
        <family val="2"/>
        <scheme val="minor"/>
      </rPr>
      <t xml:space="preserve"> | In São Francisco de Itabapoana (RJ), Brava Energia handed over the headquarters of the Rural Association of Quilombola Women Artisans and Farmers. The site has a children's library, with more than 200 copies donated by the employees themselves. As well as establishing a space for recognizing the group's identity, the site promotes meetings, events and educational, recreational and cultural activities for the Quilombola community.
</t>
    </r>
    <r>
      <rPr>
        <b/>
        <sz val="9"/>
        <color theme="5"/>
        <rFont val="Century Gothic"/>
        <family val="2"/>
        <scheme val="minor"/>
      </rPr>
      <t>Street races</t>
    </r>
    <r>
      <rPr>
        <sz val="9"/>
        <color theme="1"/>
        <rFont val="Century Gothic"/>
        <family val="2"/>
        <scheme val="minor"/>
      </rPr>
      <t xml:space="preserve"> | As a way of encouraging people to practice sports and adopt healthy habits, we support various street races in the Circuit of the Seasons, in the cities of Rio de Janeiro (RJ) and Salvador (BA), and the Eco Run, in Mossoró (RN). In 2024, more than 300 Brava employees took part in these races. Running these projects generates more than 450 direct jobs and increases access to sport for the communities around our operations.</t>
    </r>
  </si>
  <si>
    <r>
      <t xml:space="preserve">Among the social projects we are supporting throughout 2024, four are related to investments in infrastructure and support services. 
</t>
    </r>
    <r>
      <rPr>
        <b/>
        <sz val="9"/>
        <color theme="5"/>
        <rFont val="Century Gothic"/>
        <family val="2"/>
        <scheme val="minor"/>
      </rPr>
      <t>3R Capacita</t>
    </r>
    <r>
      <rPr>
        <sz val="9"/>
        <color theme="1"/>
        <rFont val="Century Gothic"/>
        <family val="2"/>
        <scheme val="minor"/>
      </rPr>
      <t xml:space="preserve"> | In partnership with Senai-RN and the Federal Institute of Rio Grande do Norte (IFRN-Macau), we offered training courses (initial and continuing training) in the oil and gas sector for the population of Rio Grande do Norte. R$ 752.3 thousand was invested in this initiative, which benefited 383 people with 12 vocational courses.
</t>
    </r>
    <r>
      <rPr>
        <b/>
        <sz val="9"/>
        <color theme="5"/>
        <rFont val="Century Gothic"/>
        <family val="2"/>
        <scheme val="minor"/>
      </rPr>
      <t>Restructuring of the RN-401 highway</t>
    </r>
    <r>
      <rPr>
        <sz val="9"/>
        <color theme="1"/>
        <rFont val="Century Gothic"/>
        <family val="2"/>
        <scheme val="minor"/>
      </rPr>
      <t xml:space="preserve"> | We donated R$ 12 million for the renovation of 8.4 kilometers of the highway, which gives access to the municipality of Guamaré and is essential for the flow of oil and gas from the Clara Camarão Refinery. The work was carried out by the State Government, through the Infrastructure Secretariat.
</t>
    </r>
    <r>
      <rPr>
        <b/>
        <sz val="9"/>
        <color theme="5"/>
        <rFont val="Century Gothic"/>
        <family val="2"/>
        <scheme val="minor"/>
      </rPr>
      <t>Super ENEM</t>
    </r>
    <r>
      <rPr>
        <sz val="9"/>
        <color theme="1"/>
        <rFont val="Century Gothic"/>
        <family val="2"/>
        <scheme val="minor"/>
      </rPr>
      <t xml:space="preserve"> | With an investment of R$ 52.5 thousand, Brava Energia and JA Bahia prepared more than 100 high school students from the communities near our operations in Bahia for the National High School Exam (Enem). The initiative offered 14 classes and resulted in young people being approved for public universities and winning full scholarships through the University for All Program (Prouni).
</t>
    </r>
    <r>
      <rPr>
        <b/>
        <sz val="9"/>
        <color theme="5"/>
        <rFont val="Century Gothic"/>
        <family val="2"/>
        <scheme val="minor"/>
      </rPr>
      <t>Trilha de Aprendizagem</t>
    </r>
    <r>
      <rPr>
        <sz val="9"/>
        <color theme="1"/>
        <rFont val="Century Gothic"/>
        <family val="2"/>
        <scheme val="minor"/>
      </rPr>
      <t xml:space="preserve"> | Aimed at young people from Catu and Candeias (BA), the project, in partnership with JA Bahia, promoted workshops on employability, the job market and sustainable entrepreneurship, as well as the "Shadow Entrepreneur" practical experience. With an investment of R$ 23.2 thousand, it benefited around 100 students.</t>
    </r>
  </si>
  <si>
    <t>Our negative socio-environmental impacts are identified at each unit by means of an impact assessment and are mainly related to the generation of expectations in the communities that do not correspond to business planning (the need for wide-ranging dialogue to align expectations), boat traffic and disruption of fishing activity (in coastal environments) and the raising of dust, noise generation, increased traffic on roads and the risk of accidents involving the population (in onshore operations).
All impacts are mitigated as part of the environmental licensing process, which establishes conditions for the installation and operation of the assets. Among the programs developed in this context, Social Communication, Environmental Education and Pollution Prevention are worth highlighting.</t>
  </si>
  <si>
    <t xml:space="preserve">
</t>
  </si>
  <si>
    <t>We do not have information on the number and duration of non-technical delays in our operations. We are improving our monitoring practices in order to present the information requested by this SASB indicator in the next reporting cycle.</t>
  </si>
  <si>
    <t>We recognize diversity as an essential value for building a fair, welcoming and innovative work environment. Our commitment to inclusion and equity in all our operations is explicit in our Human Rights Policy, which establishes guidelines for action in this area.
Due to the merger, we are in the process of structuring the planning of diversity initiatives. In 2024, we highlighted the Affirmative Young Apprentice Program, launched exclusively for black women between the ages of 18 and 24, and the racial literacy training promoted to raise awareness among our employees and promote respect, empathy and inclusion.
With regard to the Board of Directors, our Nomination Policy stipulates that the composition of the members of this body, as well as those of the Executive Board, must take into account the diversity of knowledge, experience, behavior, cultural aspects, age group and gender in order to allow the Company to benefit from a plurality of arguments and a decision-making process with greater quality and security.</t>
  </si>
  <si>
    <r>
      <t>Composition of functional levels by gender</t>
    </r>
    <r>
      <rPr>
        <b/>
        <vertAlign val="superscript"/>
        <sz val="10"/>
        <color theme="2"/>
        <rFont val="Century Gothic"/>
        <family val="2"/>
        <scheme val="minor"/>
      </rPr>
      <t>1</t>
    </r>
  </si>
  <si>
    <t>Composition of functional levels by age group in 2024</t>
  </si>
  <si>
    <r>
      <t>Composition of functional levels by age group in previous years</t>
    </r>
    <r>
      <rPr>
        <b/>
        <vertAlign val="superscript"/>
        <sz val="10"/>
        <color theme="2"/>
        <rFont val="Century Gothic"/>
        <family val="2"/>
        <scheme val="minor"/>
      </rPr>
      <t>1</t>
    </r>
  </si>
  <si>
    <t>Up to 30 years old</t>
  </si>
  <si>
    <t>30 to 50 years old</t>
  </si>
  <si>
    <t>From 50 years old</t>
  </si>
  <si>
    <t>1. The functional levels have been reclassified to fit Brava Energia's current configuration and to allow comparisons with previous years for 3R and Enauta. In the case of Enauta, the "Operational" and "Administrative and operational support" categories do not apply.
2. In 2022, 3R did not report this GRI disclosure, so the data for that year is not available.</t>
  </si>
  <si>
    <t>Composition of the Board of Directors</t>
  </si>
  <si>
    <t>From 61 years old</t>
  </si>
  <si>
    <r>
      <t>Composition of the workforce by ethnicity</t>
    </r>
    <r>
      <rPr>
        <b/>
        <vertAlign val="superscript"/>
        <sz val="10"/>
        <color theme="2"/>
        <rFont val="Century Gothic"/>
        <family val="2"/>
        <scheme val="minor"/>
      </rPr>
      <t>1</t>
    </r>
  </si>
  <si>
    <t>White</t>
  </si>
  <si>
    <t>Brown</t>
  </si>
  <si>
    <t>Black</t>
  </si>
  <si>
    <t>Yellow</t>
  </si>
  <si>
    <t>Not declared</t>
  </si>
  <si>
    <t>1. This information is complementary to the GRI requirements and was not reported by 3R in previous years, nor by Enauta in 2022. For this reason, the historical data only covers Enauta's in 2023.</t>
  </si>
  <si>
    <t>1. This information is complementary to the GRI requirements and was not reported by 3R in previous years, nor by Enauta in 2022. For this reason, the historical data only covers Enauta's in 2022 and 2023.</t>
  </si>
  <si>
    <r>
      <t>Employees' level of education</t>
    </r>
    <r>
      <rPr>
        <b/>
        <vertAlign val="superscript"/>
        <sz val="10"/>
        <color theme="2"/>
        <rFont val="Century Gothic"/>
        <family val="2"/>
        <scheme val="minor"/>
      </rPr>
      <t>1</t>
    </r>
  </si>
  <si>
    <t>Completed high school</t>
  </si>
  <si>
    <t>Graduation</t>
  </si>
  <si>
    <t>Masgters degree</t>
  </si>
  <si>
    <t>Doctorate degree</t>
  </si>
  <si>
    <t>We have adopted a salary structure organized into bands, which are a parameter for identifying the most appropriate salary within the workforce and which make it possible to differentiate remuneration between employees of the same position and seniority. All remuneration analyses and determinations take place regardless of race, gender identity, sex, sexual orientation, ethnicity, nationality, religious conviction, political opinion, age, disability or any other personal characteristic.</t>
  </si>
  <si>
    <r>
      <t>Ratio of women's pay to men's by job level</t>
    </r>
    <r>
      <rPr>
        <b/>
        <vertAlign val="superscript"/>
        <sz val="10"/>
        <color theme="2"/>
        <rFont val="Century Gothic"/>
        <family val="2"/>
        <scheme val="minor"/>
      </rPr>
      <t>1</t>
    </r>
  </si>
  <si>
    <t>Base salary</t>
  </si>
  <si>
    <t>Total remuneration</t>
  </si>
  <si>
    <r>
      <t>Executive Board</t>
    </r>
    <r>
      <rPr>
        <vertAlign val="superscript"/>
        <sz val="9"/>
        <color theme="1"/>
        <rFont val="Century Gothic"/>
        <family val="2"/>
        <scheme val="minor"/>
      </rPr>
      <t>2</t>
    </r>
  </si>
  <si>
    <t>1. The functional levels have been reclassified to fit Brava Energia's current configuration and to allow comparisons with previous years for 3R and Enauta. In the case of Enauta, the categories "Operational" and "Administrative and operational support" do not apply. In previous years, 3R did not report this GRI disclosure, so the historical data refers only to Enauta.
2. Not applicable for Board level, as all employees are men.</t>
  </si>
  <si>
    <t>In 2024, we received one report of discrimination through the Whistleblowing Channel. After investigating and confirming that the report was true, the appropriate measures were taken, resulting in the dismissal of the person who had behaved unethically.</t>
  </si>
  <si>
    <t>There is no significant risk of violation of the right to freedom of association and collective bargaining in our operations or at the Company's suppliers. We act in accordance with labor legislation and the guidelines of our Code of Ethics and Conduct. We extend these premises to our suppliers and verify their compliance with the applicable requirements in the approval and monitoring processes of these partners, especially those whose contracts include the allocation of labor (third parties).</t>
  </si>
  <si>
    <t>During the term of the contracts, suppliers are monitored through performance evaluations carried out by the contracting areas. This evaluation is carried out periodically, on a quarterly basis or as determined by the contract manager. In the case of material purchases, the Warehouse area issues the evaluation opinion after receiving the products, taking into account aspects such as conformity, quality and punctuality.
Based on these evaluations, the supplier receives a performance score and is classified in one of the following categories:
   • Qualified: score ≥ 60 points
   • Qualified with Restriction: score between 20 and 59 points
   • Not Qualified: score &lt; 20 points
In cases of "qualified with restriction" or "not qualified" classification, we ask the supplier to draw up an action plan to correct the irregularities, which must be approved by the contract manager or the requesting area. Unqualified suppliers are removed from the approved list and cannot participate in new contracting processes until the action plan has been implemented. In addition, a supplier can be disqualified from our base regardless of its score if it presents any non-conformity with a critical impact on the operation or a relevant compliance caveat.
In 2024, 25 suppliers were subjected to this monitoring and no significant negative impact on social aspects was identified.</t>
  </si>
  <si>
    <t>We do not have information on the proximity of our reserves to conflict areas, as established by the Uppsala Conflict Data Program (UCDP). We are improving our practices for assessing this aspect in order to present the information requested by this SASB indicator in the next reporting cycle.</t>
  </si>
  <si>
    <t>We have no reserves in or near indigenous lands.</t>
  </si>
  <si>
    <t>Our relationship with communities is based on participatory and inclusive processes, mapping local leaders and developing actions that respond to community demands and perceptions. This approach aims to maintain an ethical, transparent and balanced relationship with the populations, including the traditional ones, around our operations. 
Promoting and valuing human rights is fundamental in our Company and is present in every link of our value chain. This commitment is expressed in our Human Rights Policy, which reaffirms our endorsement of the Universal Declaration of Human Rights, in the Code of Ethics and Conduct and in other governance regulations to ensure responsible business conduct.</t>
  </si>
  <si>
    <r>
      <t>Process safety events (according to IOGP parameters)</t>
    </r>
    <r>
      <rPr>
        <b/>
        <vertAlign val="superscript"/>
        <sz val="10"/>
        <color theme="2"/>
        <rFont val="Century Gothic"/>
        <family val="2"/>
        <scheme val="minor"/>
      </rPr>
      <t>1</t>
    </r>
  </si>
  <si>
    <t>Consolidated Brava Energia</t>
  </si>
  <si>
    <t>Number of man-hours worked</t>
  </si>
  <si>
    <t>Tier 1 LOPC process safety events</t>
  </si>
  <si>
    <r>
      <t>LOPC Tier 1 event rate</t>
    </r>
    <r>
      <rPr>
        <vertAlign val="superscript"/>
        <sz val="9"/>
        <color theme="1"/>
        <rFont val="Century Gothic"/>
        <family val="2"/>
        <scheme val="minor"/>
      </rPr>
      <t>1</t>
    </r>
  </si>
  <si>
    <t>Tier 2 LOPC process safety events</t>
  </si>
  <si>
    <r>
      <t>LOPC Tier 2 event rate</t>
    </r>
    <r>
      <rPr>
        <vertAlign val="superscript"/>
        <sz val="9"/>
        <color theme="1"/>
        <rFont val="Century Gothic"/>
        <family val="2"/>
        <scheme val="minor"/>
      </rPr>
      <t>1</t>
    </r>
  </si>
  <si>
    <t>1. Rates calculated using the factor of 200 thousand man-hours worked.</t>
  </si>
  <si>
    <t>Our Operational Safety Management System (SGSO) brings together the practices and control measures implemented in order to prevent the occurrence of incidents that compromise the continuity or efficiency of operations. The OHSMS includes continuous risk assessment and prioritization processes, control and monitoring systems, worker qualification practices, indicator monitoring and critical discussion routines and emergency preparedness and response plans.
Risk analysis for operational safety enables a specific assessment of each location and supports the Company's corporate risk management. In this context, it is worth highlighting the application of the HAZID (Hazard Identification) and HAZOP (Hazard and Operability Study) methodologies to identify major accident scenarios (MAH), i.e. those with the potential to lead to catastrophically severe consequences for people or the environment.
Monitoring barriers and the integrity of systems is a fundamental component of the SGSO. On this front, our digitalization efforts have contributed to traceability and the availability of data that supports management decision-making. The Integrated Monitoring Center makes operational and safety parameters available in real time, helping to speed up the taking of reactive measures and the planning of preventive actions. The Center was implemented in 2023 at the Recôncavo Complex and the Peroá Pole and expanded throughout 2024 to the Potiguar Complex and the Papa-Terra Pole.
Employee qualifications are planned and applied in accordance with the technical training matrix applicable to each position. With regard to third parties, we require contractors to present a valid training certificate before starting any activity. These partners are also engaged in monthly safety performance assessment meetings, where we discuss the results of the indicators in this area and prioritize action plans.
Emergency preparedness and response practices are aligned with the Incident Command System (ICS) methodology, which is internationally recognized and approved by regulatory agents. By carrying out simulations, which also involve outsourced workers, we check the readiness of the teams and the effectiveness of the action plans, taking measures to improve the vulnerabilities identified.
Also noteworthy is the certification of our units under the SPIE standard (Own Equipment Inspection Service). The Recôncavo Complex and the Areia Branca Pole currently have this certification.</t>
  </si>
  <si>
    <r>
      <t>Significant spills</t>
    </r>
    <r>
      <rPr>
        <b/>
        <vertAlign val="superscript"/>
        <sz val="10"/>
        <color theme="2"/>
        <rFont val="Century Gothic"/>
        <family val="2"/>
        <scheme val="minor"/>
      </rPr>
      <t>1</t>
    </r>
  </si>
  <si>
    <t>Number of significant spills</t>
  </si>
  <si>
    <t>Total spilled volume (liters)</t>
  </si>
  <si>
    <t>Total spilled volume (barrels)</t>
  </si>
  <si>
    <t>Spilled volume that reached sensitive coastal areas</t>
  </si>
  <si>
    <t>Volume recovered from spills (barrels)</t>
  </si>
  <si>
    <t>1. Spills with a volume greater than 160 liters are considered significant, according to the Incident Reporting Manual of the National Petroleum, Natural Gas and Biofuels Agency (ANP). There were no spills in the Arctic, as the Company does not operate in this region.</t>
  </si>
  <si>
    <t>Brava Energia's Integrated Management System (IMS) is being consolidated, based on the practices previously implemented by Enauta and 3R. Throughout 2024, all units and workers (employees and third parties) were covered by the IMS implemented by these companies. Both structured their systems based on the ISO 9001 (quality), ISO 14001 (environment), ISO 45001 (health and safety) standards and Resolutions 43/07 (operational safety), 41/15 (operational safety of subsea systems) and 46/16 (well integrity management) of the National Petroleum, Natural Gas and Biofuels Agency (ANP). 3R's IMS also takes into account Resolutions No. 6/2011 (pipelines) and No. 2/2010 (onshore fields) from ANP, which are applicable to onshore activities. Enauta's IMS is certified to ISO 9001, ISO 14001 and ISO 45001.</t>
  </si>
  <si>
    <t>In compliance with Brazilian legislation and the regulations of the National Petroleum, Natural Gas and Biofuels Agency (ANP), our Operational Safety Management System provides for management practices that ensure the proper assessment of hazards and risks, the involvement of workers in reporting unsafe conditions and the investigation of accidents.
Health and safety risks are identified in the survey of Occupational Aspects and Impacts and Hazards and Risks and managed through the Risk Management Program (PGR) and the Occupational Health Medical Control Program (PCMSO). We take the ALARP (as low as reasonably practicable) concept as a criterion for risk acceptability and implement control hierarchies for monitoring critical operational safety elements and safety barriers.
Employees and third parties must carry out preliminary risk analyses before starting any task and have different mechanisms for reporting unsafe conditions. These include behavioral observation programs, Daily Safety Dialogues, meetings of the Internal Accident Prevention and Harassment Committees (CIPA/CIPLAT) and the right to refuse.
Accident investigations are duly documented in internal procedures. All incidents are immediately reported internally to the leadership of the unit involved. We then set up an investigation committee, made up of multidisciplinary teams and necessarily including representatives from the Safety area and CIPA/CIPLAT. The committee investigates the accident in order to identify the causes and possible management improvement measures to prevent a recurrence. The results of the investigations are shared at the Critical Analysis Meeting (RAC).</t>
  </si>
  <si>
    <t>Our occupational health practices exceed the legal requirements applicable to this issue. In addition to controlling occupational health risks and monitoring employees' periodic medical examinations, we have implemented good practices to promote a healthy working environment in our offices and operational units.
At the corporate level, we have a part-time occupational doctor and a full-time nurse, who attend to employees at the Rio de Janeiro offices. At the Onshore Exploration &amp; Production units and at the Guamaré Industrial Asset, we have nursing teams and a first aid structure (first aid driver and ambulance), which serve both employees and third parties. The offshore units have a medical team on board and a medical evacuation service in the event of an emergency with any worker on board.
Workplace exercises are promoted at all of the Company's units, and we have started implementing a postural blitz (a practice previously adopted by Enauta). In addition, all of Brava's managers have an annual medical check-up, with examinations in addition to the mandatory periodic ones. In 2024, we also promoted flu vaccination campaigns in the Rio de Janeiro and Espírito Santo offices.
Third parties are covered by the health campaigns we publicize internally and attended to by the medical teams at the units. Through document control, we require contractors to prove compliance with the periodic medical examinations of the workers assigned to our units, through occupational health certificates and periodic medical examinations.</t>
  </si>
  <si>
    <t>The engagement of employees and third parties takes place through a set of mechanisms implemented in our operations, ensuring the participation of these workers in occupational health and safety (OHS) issues. Through internal communication channels, workshops, meetings and the Internal Accident Prevention Week (SIPAT), employees are continually consulted and can suggest actions to improve management of the issue. In addition, all units have an Internal Commission for the Prevention of Accidents and Harassment (CIPA) or Internal Commission for the Prevention of Accidents and Harassment on Platforms (CIPLAT), made up of representatives elected by the employees and others appointed by the Company, which plays a fundamental role in defining and implementing OSH practices. CIPA/CIPLAT meetings are open to all employees and take place on a monthly basis.
With the same frequency, we discuss health and safety performance and opportunities for improvement in the Critical Analysis Meetings (RAC) of the units, which involve Brava leaders and the companies contracted to allocate third parties to the operations. For critical suppliers in operational activities, we formalize roles and responsibilities for the correct execution of activities and forms of communication and reporting through the interface document, called the Bridge Document.</t>
  </si>
  <si>
    <t>Our Training Matrix defines the basic training required by law, according to each position and worker activity, indicating the frequency of training, workload and program content. This matrix is applied internally through training and development programs and required of suppliers through the HSE Annex which is part of the contractual clauses. The topic is also covered in the Bridge Documents signed with critical suppliers in operational activities. Control over the validity of employee and third-party training is carried out in documentary form, by means of course completion certificates.</t>
  </si>
  <si>
    <t>In our business model, the prevention and mitigation of health and safety impacts beyond the scope of our own operations (employees and third parties) is mainly related to the dissemination of safety information to customers in the mid &amp; downsteam segment and engagement in sector initiatives. The products processed at the Guamaré Industrial Asset are accompanied by a Safety Data Sheet (SDS), which advises customers on safety risks and care when handling the products. Prepared in accordance with ABNT Standard 14725:2023, the SDS contains detailed information on the dangers associated with chemical substances, including risk classifications, prevention measures, recommendations for safe handling, exposure control and first aid. In the sector, we participate in oil and gas industry events and in working groups of industry organizations, such as the Brazilian Association of Independent Oil and Gas Producers (ABPIP) and the Brazilian Oil and Gas Institute (IBP). In these forums, we share challenges and good practices with other companies in the value chain, fostering management maturity and a safety culture throughout the industry.</t>
  </si>
  <si>
    <t>OSH indicators for employees</t>
  </si>
  <si>
    <r>
      <t>Consolidated Brava Energia</t>
    </r>
    <r>
      <rPr>
        <b/>
        <vertAlign val="superscript"/>
        <sz val="10"/>
        <color theme="2"/>
        <rFont val="Century Gothic"/>
        <family val="2"/>
        <scheme val="minor"/>
      </rPr>
      <t>1</t>
    </r>
  </si>
  <si>
    <t>Total man-hours worked</t>
  </si>
  <si>
    <t>Number of fatal accidents</t>
  </si>
  <si>
    <r>
      <t>Number of accidents with serious consequences</t>
    </r>
    <r>
      <rPr>
        <vertAlign val="superscript"/>
        <sz val="9"/>
        <color theme="1"/>
        <rFont val="Century Gothic"/>
        <family val="2"/>
        <scheme val="minor"/>
      </rPr>
      <t>2</t>
    </r>
  </si>
  <si>
    <t>Number of lost-time accidents</t>
  </si>
  <si>
    <r>
      <t>Total number of recordable accidents</t>
    </r>
    <r>
      <rPr>
        <vertAlign val="superscript"/>
        <sz val="9"/>
        <color theme="1"/>
        <rFont val="Century Gothic"/>
        <family val="2"/>
        <scheme val="minor"/>
      </rPr>
      <t>3</t>
    </r>
  </si>
  <si>
    <t>Number of days lost</t>
  </si>
  <si>
    <r>
      <t>Frequency rate (FR) of fatal accidents</t>
    </r>
    <r>
      <rPr>
        <vertAlign val="superscript"/>
        <sz val="9"/>
        <color theme="1"/>
        <rFont val="Century Gothic"/>
        <family val="2"/>
        <scheme val="minor"/>
      </rPr>
      <t>4</t>
    </r>
  </si>
  <si>
    <r>
      <t>FR of accidents with serious consequences</t>
    </r>
    <r>
      <rPr>
        <vertAlign val="superscript"/>
        <sz val="9"/>
        <color theme="1"/>
        <rFont val="Century Gothic"/>
        <family val="2"/>
        <scheme val="minor"/>
      </rPr>
      <t>4</t>
    </r>
  </si>
  <si>
    <r>
      <t>FR of lost-time accidents</t>
    </r>
    <r>
      <rPr>
        <vertAlign val="superscript"/>
        <sz val="9"/>
        <color theme="1"/>
        <rFont val="Century Gothic"/>
        <family val="2"/>
        <scheme val="minor"/>
      </rPr>
      <t>4</t>
    </r>
  </si>
  <si>
    <r>
      <t>FR of recordable accidents</t>
    </r>
    <r>
      <rPr>
        <vertAlign val="superscript"/>
        <sz val="9"/>
        <color theme="1"/>
        <rFont val="Century Gothic"/>
        <family val="2"/>
        <scheme val="minor"/>
      </rPr>
      <t>4</t>
    </r>
  </si>
  <si>
    <r>
      <t>Severity rate</t>
    </r>
    <r>
      <rPr>
        <vertAlign val="superscript"/>
        <sz val="9"/>
        <color theme="1"/>
        <rFont val="Century Gothic"/>
        <family val="2"/>
        <scheme val="minor"/>
      </rPr>
      <t>4</t>
    </r>
  </si>
  <si>
    <t>1. The Consolidated Brava column considers data from the administrative areas, so the figures do not reflect the sum of the operating data in the E&amp;P Onshore, E&amp;P Offshore and Mid&amp;downstream segments.
2. According to ANP Resolution 44/2009.
3. Accidents with and without lost time.
4. Rates calculated using the factor of 1 million man-hours worked.</t>
  </si>
  <si>
    <r>
      <t>OSH indicators for third parties</t>
    </r>
    <r>
      <rPr>
        <b/>
        <vertAlign val="superscript"/>
        <sz val="10"/>
        <color theme="2"/>
        <rFont val="Century Gothic"/>
        <family val="2"/>
        <scheme val="minor"/>
      </rPr>
      <t>1</t>
    </r>
  </si>
  <si>
    <r>
      <t>Consolidated Brava Energia</t>
    </r>
    <r>
      <rPr>
        <b/>
        <vertAlign val="superscript"/>
        <sz val="10"/>
        <color theme="2"/>
        <rFont val="Century Gothic"/>
        <family val="2"/>
        <scheme val="minor"/>
      </rPr>
      <t>2</t>
    </r>
  </si>
  <si>
    <r>
      <t>Number of accidents with serious consequences</t>
    </r>
    <r>
      <rPr>
        <vertAlign val="superscript"/>
        <sz val="9"/>
        <color theme="1"/>
        <rFont val="Century Gothic"/>
        <family val="2"/>
        <scheme val="minor"/>
      </rPr>
      <t>3</t>
    </r>
  </si>
  <si>
    <r>
      <t>Total number of recordable accidents</t>
    </r>
    <r>
      <rPr>
        <vertAlign val="superscript"/>
        <sz val="9"/>
        <color theme="1"/>
        <rFont val="Century Gothic"/>
        <family val="2"/>
        <scheme val="minor"/>
      </rPr>
      <t>4</t>
    </r>
  </si>
  <si>
    <r>
      <t>Frequency rate (FR) of fatal accidents</t>
    </r>
    <r>
      <rPr>
        <vertAlign val="superscript"/>
        <sz val="9"/>
        <color theme="1"/>
        <rFont val="Century Gothic"/>
        <family val="2"/>
        <scheme val="minor"/>
      </rPr>
      <t>5</t>
    </r>
  </si>
  <si>
    <r>
      <t>FR of accidents with serious consequences</t>
    </r>
    <r>
      <rPr>
        <vertAlign val="superscript"/>
        <sz val="9"/>
        <color theme="1"/>
        <rFont val="Century Gothic"/>
        <family val="2"/>
        <scheme val="minor"/>
      </rPr>
      <t>5</t>
    </r>
  </si>
  <si>
    <r>
      <t>FR of lost-time accidents</t>
    </r>
    <r>
      <rPr>
        <vertAlign val="superscript"/>
        <sz val="9"/>
        <color theme="1"/>
        <rFont val="Century Gothic"/>
        <family val="2"/>
        <scheme val="minor"/>
      </rPr>
      <t>5</t>
    </r>
  </si>
  <si>
    <r>
      <t>FR of recordable accidents</t>
    </r>
    <r>
      <rPr>
        <vertAlign val="superscript"/>
        <sz val="9"/>
        <color theme="1"/>
        <rFont val="Century Gothic"/>
        <family val="2"/>
        <scheme val="minor"/>
      </rPr>
      <t>5</t>
    </r>
  </si>
  <si>
    <r>
      <t>Severity rate</t>
    </r>
    <r>
      <rPr>
        <vertAlign val="superscript"/>
        <sz val="9"/>
        <color theme="1"/>
        <rFont val="Century Gothic"/>
        <family val="2"/>
        <scheme val="minor"/>
      </rPr>
      <t>5</t>
    </r>
  </si>
  <si>
    <t>1. The main risks that led to accidents in the period were: hand and finger accidents (E&amp;P Onshore and E&amp;P Offshore); and tool handling and collision (ATI).
2. The Consolidated Brava column considers data from the administrative areas, so the figures do not reflect the sum of the operating data in the E&amp;P Onshore, E&amp;P Offshore and Mid&amp;downstream segments.
3. According to ANP Resolution 44/2009.
4. Accidents with and without lost time.
5. Rates calculated using the factor of 1 million man-hours worked.</t>
  </si>
  <si>
    <t>Consolidated OSH indicators (employees and third parties)</t>
  </si>
  <si>
    <r>
      <t>OSH indicators for employees according to the SASB Standard</t>
    </r>
    <r>
      <rPr>
        <b/>
        <vertAlign val="superscript"/>
        <sz val="10"/>
        <color theme="2"/>
        <rFont val="Century Gothic"/>
        <family val="2"/>
        <scheme val="minor"/>
      </rPr>
      <t>1</t>
    </r>
  </si>
  <si>
    <t>Total recordable incident rate (TRIR)</t>
  </si>
  <si>
    <t>Fatal accident frequency rate</t>
  </si>
  <si>
    <t>1. Rates calculated using the factor of 200 thousand man-hours worked. The rate of near misses is not available. We are improving our controls to present this information in the next report.
2. Only available in the consolidated view, as it was not possible to segment the Company's workforce by business area. Average calculated as the total hours of OSH and emergency response training applied throughout the year divided by the headcount on 12/31.</t>
  </si>
  <si>
    <r>
      <t>Average hours of OSH and emergency response training</t>
    </r>
    <r>
      <rPr>
        <vertAlign val="superscript"/>
        <sz val="9"/>
        <color theme="1"/>
        <rFont val="Century Gothic"/>
        <family val="2"/>
        <scheme val="minor"/>
      </rPr>
      <t>2</t>
    </r>
  </si>
  <si>
    <r>
      <t>OSH indicators for third parties according to the SASB Standard</t>
    </r>
    <r>
      <rPr>
        <b/>
        <vertAlign val="superscript"/>
        <sz val="10"/>
        <color theme="2"/>
        <rFont val="Century Gothic"/>
        <family val="2"/>
        <scheme val="minor"/>
      </rPr>
      <t>1</t>
    </r>
  </si>
  <si>
    <t>There were no cases of occupational illness involving employees or third parties in our operations in 2024.</t>
  </si>
  <si>
    <t>We promote a culture of safety in all our assets through the Integrated Management System (IMS), especially the practices, mechanisms and controls related to the safety of people and processes. Preventing accidents and maintaining a safe working environment involves processes aimed at mitigating risks (find out more in GRI disclosure 403-2), controlling barriers and aspects of operational safety (find out more in SASB indicator EM-EP-540a.2), communication, engagement and qualification of workers (find out more in GRI disclosures 403-4 and 403-5), provision of health services (find out more in GRI disclosure 403-3) and engagement of clients and other market agents on the subject of occupational health and safety (find out more in GRI disclosure 403-7). On all these fronts, we engage the suppliers who work in our operations, with the emphasis on clearly defining the roles and responsibilities of critical suppliers through Bridge Documents and the participation of these partners in Critical Analysis Meetings (RAC).</t>
  </si>
  <si>
    <t>Decommissioning projects are consolidated in the Facilities Decommissioning Program (PDI), in accordance with ANP Resolution 817/2020. The PDI must be submitted to the National Petroleum, Natural Gas and Biofuels Agency (ANP) at least five years before a production system ceases operations. The PDI is drawn up by Brava's technical teams in two stages: conceptual (submitted to the ANP for approval) and executive (filed with the ANP, Ibama and the Navy). The planning and execution of the activities follow strict market standards, including multidisciplinary analysis of environmental, technical, safety, social and economic criteria. Social and economic criteria.
In 2024, the Aratum Field began the decommissioning process, with two wells being abandoned during the period. The other two wells and the operating platforms are expected to be abandoned by May 2025. All the waste resulting from these activities will be sent for appropriate disposal. The structures of the platforms will be completely removed, including a 3-meter deep cutting of the seabed, so nothing will be left exposed on the seabed. The subsea pipelines will be permanently abandoned on the seabed, awaiting the results of the environmental impact analysis study that has been filed with Ibama. In this study, we have requested, through extensive justification of the environmental impact, that the pipelines be permanently abandoned on the seabed.
During the year, the Anticipated Production System (SPA) of the Atlanta and Oliva Pole was also decommissioned. The process involved the decommissioning of FPSO Petrojarl I. The wells were transferred to FPSO Atlanta's Definitive System (DS), as were the flexible lines, umbilicals, jumpers and other subsea equipment. The upper anchoring system was completely removed and disposed of in accordance with current legislation. The VLA anchors were disconnected from the upper anchoring system and will be permanently abandoned at their location, a more favorable alternative from an environmental point of view when compared to the removal process.</t>
  </si>
  <si>
    <t>The provisioning of amounts for the abandonment of wells is updated annually or when we identify any need for correction. The amounts are initially measured by the economic useful life of each project and brought to present value, with the revisions recognized as a cost of property, plant and equipment and the effects of the passage of time (reversal of the discount) allocated directly to the net financial result. The balances of the abandonment liability already include the decommissioning share agreement included in the asset acquisition contracts. The annual costs for abandonment activities are included in the Company's budget and monitored on a monthly basis.</t>
  </si>
  <si>
    <t>Financial resources related to closure and rehabilitation (R$ thousand)</t>
  </si>
  <si>
    <t>Amount spent in the period on closing and rehabilitating operations</t>
  </si>
  <si>
    <t>Amount provisioned (accumulated at the end of the period) for closure and rehabilitation of operations</t>
  </si>
  <si>
    <t>Oil production per operational unit (thousand barrels per day – Mbbl/day)</t>
  </si>
  <si>
    <t>Potiguar Complex (Onshore)</t>
  </si>
  <si>
    <t>Potiguar Complex (Offshore)</t>
  </si>
  <si>
    <t>Manati Pole</t>
  </si>
  <si>
    <r>
      <t>Parque das Conchas Pole</t>
    </r>
    <r>
      <rPr>
        <vertAlign val="superscript"/>
        <sz val="9"/>
        <color theme="1"/>
        <rFont val="Century Gothic"/>
        <family val="2"/>
        <scheme val="minor"/>
      </rPr>
      <t>1</t>
    </r>
  </si>
  <si>
    <t>Natural gas production per operating unit (million cubic feet per day – MMscf)</t>
  </si>
  <si>
    <r>
      <t>Manati Pole</t>
    </r>
    <r>
      <rPr>
        <vertAlign val="superscript"/>
        <sz val="9"/>
        <color theme="1"/>
        <rFont val="Century Gothic"/>
        <family val="2"/>
        <scheme val="minor"/>
      </rPr>
      <t>1</t>
    </r>
  </si>
  <si>
    <r>
      <t>Parque das Conchas Pole</t>
    </r>
    <r>
      <rPr>
        <vertAlign val="superscript"/>
        <sz val="9"/>
        <color theme="1"/>
        <rFont val="Century Gothic"/>
        <family val="2"/>
        <scheme val="minor"/>
      </rPr>
      <t>2</t>
    </r>
  </si>
  <si>
    <t>1. Reduction in the annual comparison due to the total stoppage of production in March 2024 for maintenance of the unit's deluge system.
2. Asset began to be operated by Brava on 12/31/2024, so information for the period is not available.</t>
  </si>
  <si>
    <r>
      <rPr>
        <b/>
        <sz val="9"/>
        <color theme="5"/>
        <rFont val="Century Gothic"/>
        <family val="2"/>
        <scheme val="minor"/>
      </rPr>
      <t>Our assets</t>
    </r>
    <r>
      <rPr>
        <sz val="9"/>
        <color theme="1"/>
        <rFont val="Century Gothic"/>
        <family val="2"/>
        <scheme val="minor"/>
      </rPr>
      <t xml:space="preserve">
</t>
    </r>
    <r>
      <rPr>
        <u/>
        <sz val="9"/>
        <color theme="5"/>
        <rFont val="Century Gothic"/>
        <family val="2"/>
        <scheme val="minor"/>
      </rPr>
      <t>Exploration &amp; Production (E&amp;P) Onshore</t>
    </r>
    <r>
      <rPr>
        <sz val="9"/>
        <color theme="1"/>
        <rFont val="Century Gothic"/>
        <family val="2"/>
        <scheme val="minor"/>
      </rPr>
      <t xml:space="preserve">
Potiguar Complex (Onshore)
   • Fazenda Belém Pole (CE)
   • Areia Branca Pole (RN)
   • Macau Pole (RN)
   • Potiguar Pole(RN), formed by the sub-poles Canto do Amaro and Alto do Rodrigues
Recôncavo Complex (Onshore)
   • Rio Ventura Pole (BA)
   • Recôncavo Pole (BA)
</t>
    </r>
    <r>
      <rPr>
        <u/>
        <sz val="9"/>
        <color theme="5"/>
        <rFont val="Century Gothic"/>
        <family val="2"/>
        <scheme val="minor"/>
      </rPr>
      <t>Exploration &amp; Production (E&amp;P) Offshore</t>
    </r>
    <r>
      <rPr>
        <sz val="9"/>
        <color theme="1"/>
        <rFont val="Century Gothic"/>
        <family val="2"/>
        <scheme val="minor"/>
      </rPr>
      <t xml:space="preserve">
Potiguar Complex (Offshore)
   • Pescada Pole (RN), operated by Petrobras
   • Ubarana, Oeste de Ubarana and Cioba Fields(RN), integrate Potiguar Pole
   • Aratum Field (RN), integrates Macau Pole
Manati Pole – Camamu-Almada Basin (Offshore), operated by Petrobras
Peroá Pole – Espírito Santo Basin (Offshore)
Parque das Conchas Pole – Campos Basin (Offshore), operated by Shell
Papa-Terra Pole – Campos Basin (Offshore)
Atlanta and Oliva Pole – Santos Barin (Offshore)
</t>
    </r>
    <r>
      <rPr>
        <u/>
        <sz val="9"/>
        <color theme="5"/>
        <rFont val="Century Gothic"/>
        <family val="2"/>
        <scheme val="minor"/>
      </rPr>
      <t>Mid &amp; Downstream</t>
    </r>
    <r>
      <rPr>
        <sz val="9"/>
        <color theme="1"/>
        <rFont val="Century Gothic"/>
        <family val="2"/>
        <scheme val="minor"/>
      </rPr>
      <t xml:space="preserve">
Guamaré Industrial Asset (RN)</t>
    </r>
  </si>
  <si>
    <t>Blocks/fields in which Brava is present</t>
  </si>
  <si>
    <t>Brava is the operator</t>
  </si>
  <si>
    <t>Number of offshore sites in production</t>
  </si>
  <si>
    <t>Number of offshore sites in operation</t>
  </si>
  <si>
    <t>Number of onshore sites in production</t>
  </si>
  <si>
    <t>Number of onshore sites in operation</t>
  </si>
  <si>
    <t>Brava holds a stake, but is not the operator</t>
  </si>
  <si>
    <t>Our Policy on Transactions with Related Parties and other situations involving conflicts of interest, updated in October 2024, aims to ensure that all decisions are made in the best interests of Brava and our shareholders, and are conducted under market conditions, in accordance with the best corporate governance practices and with due transparency. In relation specifically to the members of the Board of Directors, there are express provisions in its Internal Regulations on the need to abstain from discussions and resolutions in which such conflicts of interest are identified – these situations must be pointed out by the conflicted director himself or other directors who identify the case. The Company has also adopted the Conflict of Interest Management Standard, which defines the guidelines and clarifies the issue for employees.</t>
  </si>
  <si>
    <r>
      <t xml:space="preserve">For more information, </t>
    </r>
    <r>
      <rPr>
        <b/>
        <u/>
        <sz val="9"/>
        <color theme="5"/>
        <rFont val="Century Gothic"/>
        <family val="2"/>
        <scheme val="minor"/>
      </rPr>
      <t>click here</t>
    </r>
    <r>
      <rPr>
        <sz val="9"/>
        <rFont val="Century Gothic"/>
        <family val="2"/>
        <scheme val="minor"/>
      </rPr>
      <t xml:space="preserve"> and see item 11 of our Reference Form.</t>
    </r>
  </si>
  <si>
    <t>Crucial concerns related to significant negative impacts or misconduct are communicated to the Board of Directors by the Compliance area, directly to the members of this body or through Audit Committee meetings. In 2024, five communications of this nature were made, related to complaints received through the Ethics Channel. The directors assessed the issues and dealt with them accordingly and applied the appropriate measures.</t>
  </si>
  <si>
    <t>The Sustainability Committee is the main mechanism for increasing the involvement of the highest governance body in sustainability issues, monitoring initiatives in this context and discussing the risks and opportunities that ESG issues present to the business. In addition to the meetings provided for in the Board of Directors' thematic calendar, every meeting includes the ESG Minute, which covers the reporting of relevant social, environmental and governance issues.</t>
  </si>
  <si>
    <t>The Board of Directors' internal regulations provide for performance assessment processes, at least once a year, covering the Board itself, the Advisory Committees and the Statutory Executive Board. The first evaluation cycle, scheduled for 2025, will be able to count on specialized external advice, allowing for impartiality and quality in the process.</t>
  </si>
  <si>
    <t>The remuneration of the members of the Board and Committees, the Fiscal Council and the Executive Board follow the guidelines and criteria formalized in the Directors' Compensation Policy, revised and approved in 2024. It provides for: fixed monthly remuneration; a benefits package; variable remuneration based on performance, linked to a bonus program; and a stock grant plan, encouraging sustainable, long-term management. The overall amount of directors' remuneration is submitted for approval at the General Shareholders' Meeting, ensuring transparency and fairness in the process.</t>
  </si>
  <si>
    <t>Brava Energia's Whistleblowing Channel is open to all stakeholders for reporting misconduct. Available via the website (www.contatoseguro.com.br/bravaenergia) and by telephone (0800 810 8543), the channel is publicized internally in communication campaigns for employees and third parties and publicly on the Company's institutional and Investor Relations websites.
The Whistleblowing Channel is operated by an independent company, guaranteeing non-retaliation and the possibility of anonymity. All reports are received by this specialized partner and then forwarded to Brava's Compliance department for analysis and investigation. If the report concerns Compliance employees, it is only forwarded to designated members of Brava's Ethics and Integrity Committee. The records generate a protocol number, which is given to the whistleblower for follow-up.
To obtain guidelines on conduct, our employees have the Compliance Cloud portal, available on the intranet. This environment allows professionals to make inquiries, such as potential conflict of interest situations, register the offer or receipt of gifts or presents in order to obtain an opinion from the Compliance area and formalize interactions with public officials.</t>
  </si>
  <si>
    <t>Manifestations received by the Whistleblowing Channel</t>
  </si>
  <si>
    <t xml:space="preserve"> na</t>
  </si>
  <si>
    <t>Total reports received in the period</t>
  </si>
  <si>
    <t>Cases considered well-founded</t>
  </si>
  <si>
    <t>Cases considered partially well-founded</t>
  </si>
  <si>
    <t>Cases considered unfounded</t>
  </si>
  <si>
    <t>Inconclusive cases</t>
  </si>
  <si>
    <t>Cases under investigation at the end of the period</t>
  </si>
  <si>
    <t>Out-of-scope cases</t>
  </si>
  <si>
    <t>Cases with insufficient data for investigation</t>
  </si>
  <si>
    <t>1. This information is complementary to the GRI requirements and was not reported by 3R in 2022, so the data for that year only covers Enauta.</t>
  </si>
  <si>
    <t>In 2024, we paid three significant fines (over R$ 1 million) issued by the National Agency of Petroleum, Natural Gas and Biofuels (ANP) in the previous period and relating to wells in temporary abandonment without monitoring. The amount paid in relation to these fines totaled R$ 9,975,500.00. Moreover, the Company has ongoing administrative and judicial proceedings with a potentially significant impact on our activities (listed in the table). We consider cases with a fine of more than R$ 1 million or a risk of interruption to operations to be significant.</t>
  </si>
  <si>
    <t>Registry of the case of non-compliance</t>
  </si>
  <si>
    <t>Potential significant impact</t>
  </si>
  <si>
    <t>Context of non-compliance</t>
  </si>
  <si>
    <t>Current status</t>
  </si>
  <si>
    <t>National Agency for Petroleum, Natural Gas and Biofuels (ANP)</t>
  </si>
  <si>
    <t>05/22/2024</t>
  </si>
  <si>
    <t>Fine of R$ 20,000.00 to 
R$ 5,000,000.00 and/or interdiction 
(art. 5, item III, of Law no. 9,847/99)</t>
  </si>
  <si>
    <t>We were fined for allegedly selling natural gas outside the specifications established by ANP regulations. We filed a defense claiming that the contested certificate had been replaced and that the current certificate showed compliance with the specification indicated.</t>
  </si>
  <si>
    <t>We are awaiting a decision on the merits.</t>
  </si>
  <si>
    <t>12/21/2023</t>
  </si>
  <si>
    <t>Penalty for selling marine diesel oil outside the specifications established by ANP regulations. The case concerns two batches of marine diesel oil with acidity outside the parameters of ANP Resolution 903/2022. We filed a defense claiming that the financial penalty is disproportionate, since the infraction did not cause any impacts, in addition to the fact that the volume traded was very small.</t>
  </si>
  <si>
    <t>We were fined for allegedly selling marine diesel oil outside the specifications established by ANP regulations. We filed a defense claiming that the contested certificate merely replaced a previous certificate that had already been the subject of an infraction notice before the ANP.</t>
  </si>
  <si>
    <t>Institute for Sustainable Development and the Environment (Idema)</t>
  </si>
  <si>
    <t>Fine from R$ 500.00 to 
R$ 10,000,000.00</t>
  </si>
  <si>
    <t>Penalty for non-compliance with conditions 07 and 14 of environmental license 2022-183701/TEC/LI-0149, for allegedly operating oil well code 7-CAM-1552-RN without the proper environmental license.</t>
  </si>
  <si>
    <t>We are awaiting Idema's decision.</t>
  </si>
  <si>
    <t>Penalty for operating Oil Well Code No. 7-CAM-1563D-RN without the appropriate environmental license.</t>
  </si>
  <si>
    <t>Penalty for allegedly operating without an environmental license, between 24/07/2020 and 19/05/2024, eight surge lines, located in the Macau oil and natural gas production field, in Rio Grande do Norte.</t>
  </si>
  <si>
    <t>07/17/2024</t>
  </si>
  <si>
    <t>Penalty for non-compliance with conditions 06 and 14 of environmental license 2022-183703/TEC/LI-0150, due to allegedly operating oil well code 7-CAM-1549-RN without the proper environmental license.</t>
  </si>
  <si>
    <t>Penalty of non-compliance with conditions 3 and 4 of Environmental License 2022-185456/TEC-RLO-0474, due to irregularities in the oil well code 7-CAM-0421-RN due to the failure to adopt preventive and mitigation measures against the occurrence of accidents/incidents.</t>
  </si>
  <si>
    <t>Penalty of non-compliance with condition no. 9 of Environmental License 2020-150092/TEC/RLO-0331, due to the alleged failure to send the Condition Compliance Report, together with the Photographic Report.</t>
  </si>
  <si>
    <t>08/18/2024</t>
  </si>
  <si>
    <t>Penalty for allegedly operating without an environmental license, from 24/07/2020 until 19/05/2024, 29 surge lines, located in the Macau oil and natural gas production field, in Rio Grande do Norte.</t>
  </si>
  <si>
    <t>08/23/2024</t>
  </si>
  <si>
    <t>Penalty issued against Petrobras, with payment to be made by Brava, for allegedly operating Wells 7-ET-1912-RN and 7-ET-1915-RN without the proper environmental license.</t>
  </si>
  <si>
    <t>Date of issuance or start of the process</t>
  </si>
  <si>
    <t>Penalty issued against Petrobras, with payment to be made by Brava, for allegedly operating wells without the proper environmental license.</t>
  </si>
  <si>
    <t>Penalty issued against Petrobras, with payment to be made by Brava, for allegedly operating Well 7-ET-1892-RN without the proper environmental license.</t>
  </si>
  <si>
    <t>Penalty issued against Petrobras, with payment to be made by Brava, for allegedly operating Well 7-CAM-1392D-RN without the proper environmental license.</t>
  </si>
  <si>
    <t>12/16/2024</t>
  </si>
  <si>
    <t>Penalty for alleged lack of a valid license to operate the pipeline, failing to comply with the condition of the previous license.</t>
  </si>
  <si>
    <t>Legal proceedings</t>
  </si>
  <si>
    <t>Updated value of the case: 
R$ 1,310,279.53</t>
  </si>
  <si>
    <t>The municipality of Macau filed the lawsuit, claiming to have proven its ownership of two properties located in Terras da Conceição and the lack of receipt of payments due for installations and production wells, from the start of production in 1987 until today.</t>
  </si>
  <si>
    <t>We are awaiting expert evidence.</t>
  </si>
  <si>
    <t>09/27/2022</t>
  </si>
  <si>
    <t>Updated value of the case: 
R$ 1,446,860,343.70</t>
  </si>
  <si>
    <t>Public civil action brought by the Confederation seeking the payment of compensation for material damages (loss of profits) and moral damages allegedly suffered by unidentified fishermen as a result of intervention in fishing activity, allegedly caused by the creation of an exclusion zone for fishing due to oil and gas exploration in the Papa-Terra Field.</t>
  </si>
  <si>
    <t>We are awaiting a court decision</t>
  </si>
  <si>
    <t>Updated value of the case: 
R$ 1,525,617,805.86</t>
  </si>
  <si>
    <t>Public civil action brought by the Confederation seeking payment of compensation for material damages (loss of profits) and moral damages allegedly suffered by fishermen not identified as a result of intervention in fishing activity, allegedly caused by the creation of an exclusion zone for fishing due to oil and gas exploration in the Peroá-Cangoá Field. The initial claim was dismissed.</t>
  </si>
  <si>
    <t>We await judgment of the appeal.</t>
  </si>
  <si>
    <t>Non-monetary sanctions can disrupt operations</t>
  </si>
  <si>
    <t>Popular action with preliminary injunction seeking the suspension and subsequent declaration of nullity of the sale of the Rio Ventura Pole Industrial Complex, as well as the payment of compensation for alleged losses to the treasury. A decision was handed down declaring that the court lacked jurisdiction to process and judge the case, ordering the case to be referred to the 17th Federal Court of Rio de Janeiro.</t>
  </si>
  <si>
    <t>We are awaiting judgment on the appeal.</t>
  </si>
  <si>
    <t>05/19/2023</t>
  </si>
  <si>
    <t>The author seeks to annul the contract for the purchase and sale of the assets comprising the Potiguar Pole, located in the state of Rio Grande do Norte, signed between 3R and Petrobras on 01.31.22. The author's claim was dismissed.</t>
  </si>
  <si>
    <t>We are awaiting any appeal.</t>
  </si>
  <si>
    <t>Popular action with a preliminary injunction seeking the suspension and subsequent declaration of nullity of the sale of the Recôncavo Pole Industrial Complex, as well as the payment of compensation for alleged losses to the treasury. A judgment of dismissal was handed down.</t>
  </si>
  <si>
    <t>We're waiting for a judicial impulse.</t>
  </si>
  <si>
    <t>The author seeks to annul the contract for the purchase and sale of the assets comprising the Potiguar Pole, located in the state of Rio Grande do Norte, signed between 3R and Petrobras on 01.31.22.</t>
  </si>
  <si>
    <t>We are waiting for the case to be resolved.</t>
  </si>
  <si>
    <t>Oil and gas exploration and production rights are granted by the federal government through public auctions held periodically by the National Petroleum, Natural Gas and Biofuel Agency (ANP). The concession contracts are standard models published on the ANP website and updated at each Bid Round.</t>
  </si>
  <si>
    <t>Brava Energia does not have beneficial owners, a concept that refers to an individual who controls, through ownership of shares or other means, a company, association, foundation, business entity, civil society, cooperative, fund or trust. With regard to suppliers, we apply integrity due diligence to eligible categories at the time of qualification, but this process does not cover the identification of partners and compliance analysis of these individuals.</t>
  </si>
  <si>
    <r>
      <t xml:space="preserve">The Company's shareholding structure is publicly disclosed on the Investor Relations website. </t>
    </r>
    <r>
      <rPr>
        <b/>
        <u/>
        <sz val="9"/>
        <color theme="5"/>
        <rFont val="Century Gothic"/>
        <family val="2"/>
        <scheme val="minor"/>
      </rPr>
      <t>Click here</t>
    </r>
    <r>
      <rPr>
        <sz val="9"/>
        <rFont val="Century Gothic"/>
        <family val="2"/>
        <scheme val="minor"/>
      </rPr>
      <t xml:space="preserve"> to access it.</t>
    </r>
  </si>
  <si>
    <t>We conduct integrity risk assessments that cover 100% of our operations and include, among others, risks related to corruption. This process is consolidated into our corporate risk management. In 2024, we revised the Integrity Risk Matrix, approved by the Company's Ethics and Integrity Committee. The update involved interviews with leaders and key people and the analysis of internal and external audit reports. As a result, considering the degree of the Company's interactions with public bodies, potential risks related to corruption involving public agents were mapped, as provided for in Law No. 12,846/13 (the Anti-Corruption Law). To mitigate these risks, our Integrity Program includes a set of policies, practices and mechanisms that ensure adequate controls and the promotion of a culture of ethics and integrity in operations.</t>
  </si>
  <si>
    <r>
      <t>Members of the Board of Directors trained in anti-corruption policies and practices</t>
    </r>
    <r>
      <rPr>
        <b/>
        <vertAlign val="superscript"/>
        <sz val="10"/>
        <color theme="2"/>
        <rFont val="Century Gothic"/>
        <family val="2"/>
        <scheme val="minor"/>
      </rPr>
      <t>1</t>
    </r>
  </si>
  <si>
    <t>Total number of members of the Board of Directors</t>
  </si>
  <si>
    <t>Number of Board members trained</t>
  </si>
  <si>
    <t>Percentage of Board members trained</t>
  </si>
  <si>
    <t>1. In previous years, companies considered the Fiscal Council (if installed) and Advisory Committees, in addition to the Board of Directors. The revision of the premise aims to align the information in this GRI disclosure with the GRI 405-1 disclosure.
2. This information was not reported by 3R in 2022, so the data for that year only covers Enauta.</t>
  </si>
  <si>
    <r>
      <t>Employees trained in anti-corruption policies and practices</t>
    </r>
    <r>
      <rPr>
        <b/>
        <vertAlign val="superscript"/>
        <sz val="10"/>
        <color theme="2"/>
        <rFont val="Century Gothic"/>
        <family val="2"/>
        <scheme val="minor"/>
      </rPr>
      <t>1</t>
    </r>
  </si>
  <si>
    <t>Number of people trained</t>
  </si>
  <si>
    <r>
      <t>Percentage of people trained</t>
    </r>
    <r>
      <rPr>
        <b/>
        <vertAlign val="superscript"/>
        <sz val="10"/>
        <color theme="2"/>
        <rFont val="Century Gothic"/>
        <family val="2"/>
        <scheme val="minor"/>
      </rPr>
      <t>2</t>
    </r>
  </si>
  <si>
    <r>
      <t>Percentage of people trained</t>
    </r>
    <r>
      <rPr>
        <b/>
        <vertAlign val="superscript"/>
        <sz val="10"/>
        <color theme="2"/>
        <rFont val="Century Gothic"/>
        <family val="2"/>
        <scheme val="minor"/>
      </rPr>
      <t>3</t>
    </r>
  </si>
  <si>
    <r>
      <t>Percentage of people trained</t>
    </r>
    <r>
      <rPr>
        <b/>
        <vertAlign val="superscript"/>
        <sz val="10"/>
        <color theme="2"/>
        <rFont val="Century Gothic"/>
        <family val="2"/>
        <scheme val="minor"/>
      </rPr>
      <t>4</t>
    </r>
  </si>
  <si>
    <t>By functional level</t>
  </si>
  <si>
    <t>1. Anti-corruption policies and practices are widely disseminated internally and externally, reaching 100% of the Company's stakeholders. Training is provided in the form of distance learning for employees.
2. Percentage calculated on the headcount at 12/31 of each year.
3. Percentage calculated on the headcount on September 30 of each year.
4. Percentage calculated on the headcount at 12/31 of each year.</t>
  </si>
  <si>
    <t>In 2024, we did not record any cases of corruption or related legal proceedings involving Brava Energia.</t>
  </si>
  <si>
    <t>In 2024, we did not register any lawsuits related to unfair competition practices involving Brava Energia.</t>
  </si>
  <si>
    <t>Current legislation in Brazil (Law No. 9,504/1997 and Law No. 13,165/2015) and Brava Energia's Code of Ethics and Conduct prohibit political and electoral donations by the Company. In addition, the Code prohibits institutional participation in party political activities.</t>
  </si>
  <si>
    <t>Our reserves are entirely located in Brazil, a country that ranked 104th (out of 180) in Transparency International's Corruption Perception Index 2023.</t>
  </si>
  <si>
    <t>Brava Energia's Integrity Program brings together the policies, practices and mechanisms for promoting a culture of ethics and integrity in our value chain. This management approach also ensures our compliance with the Anti-Corruption Law (No. 12,846/13).
The main policies that make up the Integrity Program are the Code of Ethics and Conduct, the Anti-Corruption Policy (both of which are publicly available on the Investor Relations website), the Manual for Relations with Public Authorities and the Conflict of Interest Management Standard. With regard to control practices and mechanisms, the procedures for communication and training, supplier due diligence and the Whistleblowing Channel are worth highlighting.
Every year, we draw up a Communication and Training Plan, which includes internal and external communication and training actions for employees. The Plan consolidates the key themes that will be addressed in the Integrity Program for each period. Integrity due diligence is carried out on suppliers who fall within the criticality matrix (find out more in GRI 414-1, "Human Rights" tab). The Whistleblowing Channel is open to all stakeholders and managed by a specialized independent company, ensuring that it complies with the best market practices (find out more in GRI 2-26, under "Ethics and integrity").
The Integrity Program is run by the Company's Compliance department, under the supervision of the Ethics and Integrity Committee (at the executive level) and the Audit Committee (at the level of the Board of Directors). In addition, in 2023 the Program underwent an independent assessment, conducted by a public-private partnership between the Office of the Comptroller General (CGU) and the Ethos Institute. As a result, the Company scored over 80 (on a scale of 0 to 100) and was awarded the Pro-Ethics Seal.</t>
  </si>
  <si>
    <t>Brava Energia's 2024 Databook ESG is part of a set of disclosures on the Company's performance over the last year. This document is part of the Annual and Sustainability Report 2024 (RAS 2024), prepared in accordance with the GRI Standards, SASB requirements, TCFD and the main ESG ratings (Performance Data).
In RAS 2024, we present a more strategic vision of our business model, corporate governance and environmental, social and economic performance. In addition, the main highlights of the year can be found in the online version of the Report, which has accessibility features.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</si>
</sst>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0"/>
  </numFmts>
  <fonts count="47" x14ac:knownFonts="1">
    <font>
      <sz val="11"/>
      <color theme="1"/>
      <name val="Century Gothic"/>
      <family val="2"/>
      <scheme val="minor"/>
    </font>
    <font>
      <sz val="11"/>
      <color theme="1"/>
      <name val="Century Gothic"/>
      <family val="2"/>
      <scheme val="minor"/>
    </font>
    <font>
      <sz val="10"/>
      <color theme="1"/>
      <name val="Century Gothic"/>
      <family val="2"/>
      <scheme val="minor"/>
    </font>
    <font>
      <sz val="9"/>
      <color theme="1"/>
      <name val="Century Gothic"/>
      <family val="2"/>
      <scheme val="minor"/>
    </font>
    <font>
      <sz val="10"/>
      <color theme="1"/>
      <name val="Century Gothic"/>
      <family val="2"/>
    </font>
    <font>
      <sz val="9"/>
      <color theme="1"/>
      <name val="Century Gothic"/>
      <family val="2"/>
    </font>
    <font>
      <b/>
      <sz val="9"/>
      <color theme="2"/>
      <name val="Century Gothic"/>
      <family val="2"/>
    </font>
    <font>
      <b/>
      <sz val="26"/>
      <color theme="2"/>
      <name val="Century Gothic"/>
      <family val="2"/>
    </font>
    <font>
      <u/>
      <sz val="11"/>
      <color theme="10"/>
      <name val="Century Gothic"/>
      <family val="2"/>
      <scheme val="minor"/>
    </font>
    <font>
      <b/>
      <sz val="26"/>
      <color theme="2"/>
      <name val="Century Gothic"/>
      <family val="2"/>
      <scheme val="minor"/>
    </font>
    <font>
      <b/>
      <sz val="20"/>
      <color theme="2"/>
      <name val="Century Gothic"/>
      <family val="2"/>
      <scheme val="minor"/>
    </font>
    <font>
      <sz val="24"/>
      <color theme="1"/>
      <name val="Century Gothic"/>
      <family val="2"/>
    </font>
    <font>
      <b/>
      <sz val="10"/>
      <color theme="10"/>
      <name val="Century Gothic"/>
      <family val="2"/>
      <scheme val="minor"/>
    </font>
    <font>
      <sz val="30"/>
      <color theme="1"/>
      <name val="Century Gothic"/>
      <family val="2"/>
    </font>
    <font>
      <b/>
      <sz val="27"/>
      <color theme="2"/>
      <name val="Century Gothic"/>
      <family val="2"/>
    </font>
    <font>
      <b/>
      <sz val="16"/>
      <color theme="1"/>
      <name val="Century Gothic"/>
      <family val="2"/>
      <scheme val="minor"/>
    </font>
    <font>
      <b/>
      <sz val="16"/>
      <color theme="2"/>
      <name val="Century Gothic"/>
      <family val="2"/>
      <scheme val="minor"/>
    </font>
    <font>
      <sz val="30"/>
      <color theme="1"/>
      <name val="Century Gothic"/>
      <family val="2"/>
      <scheme val="minor"/>
    </font>
    <font>
      <b/>
      <sz val="9"/>
      <color theme="0"/>
      <name val="Century Gothic"/>
      <family val="2"/>
      <scheme val="minor"/>
    </font>
    <font>
      <b/>
      <sz val="16"/>
      <color theme="3" tint="-0.249977111117893"/>
      <name val="Century Gothic"/>
      <family val="2"/>
      <scheme val="minor"/>
    </font>
    <font>
      <b/>
      <sz val="10"/>
      <color theme="2"/>
      <name val="Century Gothic"/>
      <family val="2"/>
      <scheme val="minor"/>
    </font>
    <font>
      <u/>
      <sz val="9"/>
      <color theme="2"/>
      <name val="Century Gothic"/>
      <family val="2"/>
      <scheme val="minor"/>
    </font>
    <font>
      <b/>
      <sz val="9"/>
      <color theme="1"/>
      <name val="Century Gothic"/>
      <family val="2"/>
      <scheme val="minor"/>
    </font>
    <font>
      <b/>
      <sz val="9"/>
      <color theme="4"/>
      <name val="Century Gothic"/>
      <family val="2"/>
      <scheme val="minor"/>
    </font>
    <font>
      <b/>
      <u/>
      <sz val="9"/>
      <color theme="2"/>
      <name val="Century Gothic"/>
      <family val="2"/>
      <scheme val="minor"/>
    </font>
    <font>
      <b/>
      <sz val="9"/>
      <name val="Century Gothic"/>
      <family val="2"/>
      <scheme val="minor"/>
    </font>
    <font>
      <b/>
      <vertAlign val="superscript"/>
      <sz val="10"/>
      <color theme="2"/>
      <name val="Century Gothic"/>
      <family val="2"/>
      <scheme val="minor"/>
    </font>
    <font>
      <vertAlign val="superscript"/>
      <sz val="9"/>
      <color theme="1"/>
      <name val="Century Gothic"/>
      <family val="2"/>
      <scheme val="minor"/>
    </font>
    <font>
      <b/>
      <vertAlign val="superscript"/>
      <sz val="9"/>
      <color theme="1"/>
      <name val="Century Gothic"/>
      <family val="2"/>
      <scheme val="minor"/>
    </font>
    <font>
      <sz val="9"/>
      <name val="Century Gothic"/>
      <family val="2"/>
      <scheme val="minor"/>
    </font>
    <font>
      <b/>
      <sz val="10"/>
      <color theme="1"/>
      <name val="Century Gothic"/>
      <family val="2"/>
      <scheme val="minor"/>
    </font>
    <font>
      <u/>
      <vertAlign val="superscript"/>
      <sz val="9"/>
      <color theme="2"/>
      <name val="Century Gothic"/>
      <family val="2"/>
      <scheme val="minor"/>
    </font>
    <font>
      <b/>
      <sz val="9"/>
      <color theme="2"/>
      <name val="Century Gothic"/>
      <family val="2"/>
      <scheme val="minor"/>
    </font>
    <font>
      <b/>
      <sz val="10"/>
      <color theme="9" tint="0.79998168889431442"/>
      <name val="Century Gothic"/>
      <family val="2"/>
      <scheme val="minor"/>
    </font>
    <font>
      <b/>
      <sz val="9"/>
      <color theme="5"/>
      <name val="Century Gothic"/>
      <family val="2"/>
      <scheme val="minor"/>
    </font>
    <font>
      <b/>
      <u/>
      <sz val="9"/>
      <color theme="10"/>
      <name val="Century Gothic"/>
      <family val="2"/>
      <scheme val="minor"/>
    </font>
    <font>
      <u/>
      <sz val="9"/>
      <color theme="5"/>
      <name val="Century Gothic"/>
      <family val="2"/>
      <scheme val="minor"/>
    </font>
    <font>
      <b/>
      <u/>
      <sz val="9"/>
      <color theme="5"/>
      <name val="Century Gothic"/>
      <family val="2"/>
      <scheme val="minor"/>
    </font>
    <font>
      <b/>
      <sz val="11"/>
      <color theme="9" tint="0.79998168889431442"/>
      <name val="Century Gothic"/>
      <family val="2"/>
      <scheme val="minor"/>
    </font>
    <font>
      <sz val="8"/>
      <color theme="1"/>
      <name val="Century Gothic"/>
      <family val="2"/>
      <scheme val="minor"/>
    </font>
    <font>
      <sz val="10"/>
      <color theme="2"/>
      <name val="Century Gothic"/>
      <family val="2"/>
      <scheme val="minor"/>
    </font>
    <font>
      <sz val="12"/>
      <color theme="1"/>
      <name val="Century Gothic"/>
      <family val="2"/>
      <scheme val="minor"/>
    </font>
    <font>
      <sz val="10"/>
      <name val="Century Gothic"/>
      <family val="2"/>
      <scheme val="minor"/>
    </font>
    <font>
      <u/>
      <sz val="9"/>
      <name val="Century Gothic"/>
      <family val="2"/>
      <scheme val="minor"/>
    </font>
    <font>
      <sz val="8"/>
      <name val="Century Gothic"/>
      <family val="2"/>
      <scheme val="minor"/>
    </font>
    <font>
      <b/>
      <u/>
      <sz val="10"/>
      <color theme="5"/>
      <name val="Century Gothic"/>
      <family val="2"/>
      <scheme val="minor"/>
    </font>
    <font>
      <b/>
      <vertAlign val="superscript"/>
      <sz val="9"/>
      <color theme="4"/>
      <name val="Century Gothic"/>
      <family val="2"/>
      <scheme val="minor"/>
    </font>
  </fonts>
  <fills count="7">
    <fill>
      <patternFill patternType="none"/>
    </fill>
    <fill>
      <patternFill patternType="gray125"/>
    </fill>
    <fill>
      <patternFill patternType="solid">
        <fgColor theme="9"/>
        <bgColor indexed="64"/>
      </patternFill>
    </fill>
    <fill>
      <patternFill patternType="solid">
        <fgColor theme="9"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4.9989318521683403E-2"/>
        <bgColor indexed="64"/>
      </patternFill>
    </fill>
  </fills>
  <borders count="17">
    <border>
      <left/>
      <right/>
      <top/>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thin">
        <color theme="1" tint="0.499984740745262"/>
      </top>
      <bottom style="thin">
        <color theme="0" tint="-0.24994659260841701"/>
      </bottom>
      <diagonal/>
    </border>
    <border>
      <left/>
      <right/>
      <top/>
      <bottom style="thin">
        <color theme="0" tint="-0.24994659260841701"/>
      </bottom>
      <diagonal/>
    </border>
  </borders>
  <cellStyleXfs count="4">
    <xf numFmtId="0" fontId="0" fillId="0" borderId="0"/>
    <xf numFmtId="9" fontId="1" fillId="0" borderId="0" applyFont="0" applyFill="0" applyBorder="0" applyAlignment="0" applyProtection="0"/>
    <xf numFmtId="0" fontId="8" fillId="0" borderId="0" applyNumberFormat="0" applyFill="0" applyBorder="0" applyAlignment="0" applyProtection="0"/>
    <xf numFmtId="9" fontId="41" fillId="0" borderId="0" applyFont="0" applyFill="0" applyBorder="0" applyAlignment="0" applyProtection="0"/>
  </cellStyleXfs>
  <cellXfs count="354">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applyAlignment="1">
      <alignment horizontal="center" vertical="center" wrapText="1"/>
    </xf>
    <xf numFmtId="0" fontId="7" fillId="0" borderId="0" xfId="0" applyFont="1" applyAlignment="1">
      <alignment horizontal="center" vertical="center" wrapText="1"/>
    </xf>
    <xf numFmtId="0" fontId="0" fillId="0" borderId="0" xfId="0" applyAlignment="1">
      <alignment vertical="center" wrapText="1"/>
    </xf>
    <xf numFmtId="0" fontId="11" fillId="0" borderId="0" xfId="0" applyFont="1"/>
    <xf numFmtId="0" fontId="2" fillId="0" borderId="0" xfId="0" applyFont="1" applyAlignment="1">
      <alignment vertical="center" wrapText="1"/>
    </xf>
    <xf numFmtId="0" fontId="13" fillId="0" borderId="0" xfId="0" applyFont="1"/>
    <xf numFmtId="0" fontId="2" fillId="0" borderId="0" xfId="0" applyFont="1" applyAlignment="1">
      <alignment horizontal="center" vertical="center" wrapText="1"/>
    </xf>
    <xf numFmtId="0" fontId="6" fillId="3" borderId="0" xfId="0" applyFont="1" applyFill="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vertical="center"/>
    </xf>
    <xf numFmtId="0" fontId="2" fillId="0" borderId="0" xfId="0" applyFont="1" applyAlignment="1">
      <alignment horizontal="center" vertical="center"/>
    </xf>
    <xf numFmtId="0" fontId="20" fillId="5" borderId="0" xfId="0" applyFont="1" applyFill="1" applyAlignment="1">
      <alignment horizontal="center" vertical="center" wrapText="1"/>
    </xf>
    <xf numFmtId="0" fontId="20" fillId="5" borderId="0" xfId="0" applyFont="1" applyFill="1" applyAlignment="1">
      <alignment horizontal="center" vertical="center"/>
    </xf>
    <xf numFmtId="0" fontId="3" fillId="0" borderId="0" xfId="0" applyFont="1" applyAlignment="1">
      <alignment vertical="center"/>
    </xf>
    <xf numFmtId="0" fontId="17" fillId="0" borderId="0" xfId="0" applyFont="1" applyAlignment="1">
      <alignment vertical="center"/>
    </xf>
    <xf numFmtId="0" fontId="3" fillId="4" borderId="0" xfId="0" applyFont="1" applyFill="1" applyAlignment="1">
      <alignment vertical="center"/>
    </xf>
    <xf numFmtId="0" fontId="18" fillId="4" borderId="0" xfId="0" applyFont="1" applyFill="1" applyAlignment="1">
      <alignment vertical="center"/>
    </xf>
    <xf numFmtId="0" fontId="3" fillId="0" borderId="0" xfId="0" applyFont="1" applyAlignment="1">
      <alignment vertical="center" wrapText="1"/>
    </xf>
    <xf numFmtId="3" fontId="3" fillId="0" borderId="1" xfId="0" applyNumberFormat="1" applyFont="1" applyBorder="1" applyAlignment="1">
      <alignment vertical="center"/>
    </xf>
    <xf numFmtId="3" fontId="3" fillId="0" borderId="2" xfId="0" applyNumberFormat="1" applyFont="1" applyBorder="1" applyAlignment="1">
      <alignment vertical="center"/>
    </xf>
    <xf numFmtId="3" fontId="25" fillId="0" borderId="2" xfId="0" applyNumberFormat="1" applyFont="1" applyBorder="1" applyAlignment="1">
      <alignment vertical="center"/>
    </xf>
    <xf numFmtId="0" fontId="20" fillId="5" borderId="4" xfId="0" applyFont="1" applyFill="1" applyBorder="1" applyAlignment="1">
      <alignment horizontal="center" vertical="center"/>
    </xf>
    <xf numFmtId="0" fontId="20" fillId="5" borderId="5" xfId="0" applyFont="1" applyFill="1" applyBorder="1" applyAlignment="1">
      <alignment horizontal="center" vertical="center"/>
    </xf>
    <xf numFmtId="3" fontId="3" fillId="0" borderId="6" xfId="0" applyNumberFormat="1" applyFont="1" applyBorder="1" applyAlignment="1">
      <alignment vertical="center"/>
    </xf>
    <xf numFmtId="3" fontId="3" fillId="0" borderId="8" xfId="0" applyNumberFormat="1" applyFont="1" applyBorder="1" applyAlignment="1">
      <alignment vertical="center"/>
    </xf>
    <xf numFmtId="3" fontId="25" fillId="0" borderId="9" xfId="0" applyNumberFormat="1" applyFont="1" applyBorder="1" applyAlignment="1">
      <alignment vertical="center"/>
    </xf>
    <xf numFmtId="3" fontId="22" fillId="0" borderId="8" xfId="0" applyNumberFormat="1" applyFont="1" applyBorder="1" applyAlignment="1">
      <alignment vertical="center"/>
    </xf>
    <xf numFmtId="3" fontId="22" fillId="0" borderId="2" xfId="0" applyNumberFormat="1" applyFont="1" applyBorder="1" applyAlignment="1">
      <alignment vertical="center"/>
    </xf>
    <xf numFmtId="0" fontId="20" fillId="5" borderId="6" xfId="0" applyFont="1" applyFill="1" applyBorder="1" applyAlignment="1">
      <alignment horizontal="center" vertical="center"/>
    </xf>
    <xf numFmtId="0" fontId="20" fillId="5" borderId="1" xfId="0" applyFont="1" applyFill="1" applyBorder="1" applyAlignment="1">
      <alignment horizontal="center" vertical="center"/>
    </xf>
    <xf numFmtId="0" fontId="20" fillId="5" borderId="7" xfId="0" applyFont="1" applyFill="1" applyBorder="1" applyAlignment="1">
      <alignment horizontal="center" vertical="center"/>
    </xf>
    <xf numFmtId="0" fontId="21" fillId="2" borderId="2" xfId="0" applyFont="1" applyFill="1" applyBorder="1" applyAlignment="1">
      <alignment vertical="center"/>
    </xf>
    <xf numFmtId="0" fontId="21" fillId="2" borderId="8" xfId="0" applyFont="1" applyFill="1" applyBorder="1" applyAlignment="1">
      <alignment vertical="center"/>
    </xf>
    <xf numFmtId="0" fontId="21" fillId="2" borderId="9" xfId="0" applyFont="1" applyFill="1" applyBorder="1" applyAlignment="1">
      <alignment vertical="center"/>
    </xf>
    <xf numFmtId="3" fontId="21" fillId="2" borderId="8" xfId="0" applyNumberFormat="1" applyFont="1" applyFill="1" applyBorder="1" applyAlignment="1">
      <alignment vertical="center"/>
    </xf>
    <xf numFmtId="3" fontId="21" fillId="2" borderId="2" xfId="0" applyNumberFormat="1" applyFont="1" applyFill="1" applyBorder="1" applyAlignment="1">
      <alignment vertical="center"/>
    </xf>
    <xf numFmtId="3" fontId="24" fillId="2" borderId="9" xfId="0" applyNumberFormat="1" applyFont="1" applyFill="1" applyBorder="1" applyAlignment="1">
      <alignment vertical="center"/>
    </xf>
    <xf numFmtId="3" fontId="23" fillId="4" borderId="8" xfId="0" applyNumberFormat="1" applyFont="1" applyFill="1" applyBorder="1" applyAlignment="1">
      <alignment vertical="center"/>
    </xf>
    <xf numFmtId="3" fontId="23" fillId="4" borderId="2" xfId="0" applyNumberFormat="1" applyFont="1" applyFill="1" applyBorder="1" applyAlignment="1">
      <alignment vertical="center"/>
    </xf>
    <xf numFmtId="3" fontId="23" fillId="4" borderId="9" xfId="0" applyNumberFormat="1" applyFont="1" applyFill="1" applyBorder="1" applyAlignment="1">
      <alignment vertical="center"/>
    </xf>
    <xf numFmtId="3" fontId="29" fillId="0" borderId="2" xfId="0" applyNumberFormat="1" applyFont="1" applyBorder="1" applyAlignment="1">
      <alignment vertical="center"/>
    </xf>
    <xf numFmtId="3" fontId="24" fillId="2" borderId="2" xfId="0" applyNumberFormat="1" applyFont="1" applyFill="1" applyBorder="1" applyAlignment="1">
      <alignment vertical="center"/>
    </xf>
    <xf numFmtId="0" fontId="2" fillId="0" borderId="0" xfId="0" applyFont="1" applyAlignment="1">
      <alignment vertical="center"/>
    </xf>
    <xf numFmtId="0" fontId="30" fillId="0" borderId="0" xfId="0" applyFont="1" applyAlignment="1">
      <alignment vertical="center"/>
    </xf>
    <xf numFmtId="0" fontId="3" fillId="0" borderId="2" xfId="0" applyFont="1" applyBorder="1" applyAlignment="1">
      <alignment vertical="center"/>
    </xf>
    <xf numFmtId="0" fontId="20" fillId="5" borderId="3" xfId="0" applyFont="1" applyFill="1" applyBorder="1" applyAlignment="1">
      <alignment horizontal="center" vertical="center"/>
    </xf>
    <xf numFmtId="0" fontId="3" fillId="0" borderId="12" xfId="0"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3" fillId="0" borderId="12" xfId="0" applyFont="1" applyBorder="1" applyAlignment="1">
      <alignment horizontal="right" vertical="center"/>
    </xf>
    <xf numFmtId="164" fontId="3" fillId="0" borderId="10" xfId="0" applyNumberFormat="1" applyFont="1" applyBorder="1" applyAlignment="1">
      <alignment vertical="center"/>
    </xf>
    <xf numFmtId="164" fontId="3" fillId="0" borderId="1" xfId="0" applyNumberFormat="1" applyFont="1" applyBorder="1" applyAlignment="1">
      <alignment vertical="center"/>
    </xf>
    <xf numFmtId="164" fontId="3" fillId="0" borderId="6" xfId="0" applyNumberFormat="1" applyFont="1" applyBorder="1" applyAlignment="1">
      <alignment vertical="center"/>
    </xf>
    <xf numFmtId="164" fontId="3" fillId="0" borderId="7" xfId="0" applyNumberFormat="1" applyFont="1" applyBorder="1" applyAlignment="1">
      <alignment vertical="center"/>
    </xf>
    <xf numFmtId="164" fontId="3" fillId="0" borderId="12" xfId="0" applyNumberFormat="1" applyFont="1" applyBorder="1" applyAlignment="1">
      <alignment horizontal="right" vertical="center"/>
    </xf>
    <xf numFmtId="164" fontId="3" fillId="0" borderId="2" xfId="0" applyNumberFormat="1" applyFont="1" applyBorder="1" applyAlignment="1">
      <alignment vertical="center"/>
    </xf>
    <xf numFmtId="164" fontId="3" fillId="0" borderId="8" xfId="0" applyNumberFormat="1" applyFont="1" applyBorder="1" applyAlignment="1">
      <alignment vertical="center"/>
    </xf>
    <xf numFmtId="164" fontId="3" fillId="0" borderId="9" xfId="0" applyNumberFormat="1" applyFont="1" applyBorder="1" applyAlignment="1">
      <alignment vertical="center"/>
    </xf>
    <xf numFmtId="3" fontId="3" fillId="0" borderId="10" xfId="0" applyNumberFormat="1" applyFont="1" applyBorder="1" applyAlignment="1">
      <alignment vertical="center"/>
    </xf>
    <xf numFmtId="3" fontId="3" fillId="0" borderId="7" xfId="0" applyNumberFormat="1" applyFont="1" applyBorder="1" applyAlignment="1">
      <alignment vertical="center"/>
    </xf>
    <xf numFmtId="165" fontId="3" fillId="0" borderId="12" xfId="1" applyNumberFormat="1" applyFont="1" applyBorder="1" applyAlignment="1">
      <alignment horizontal="right" vertical="center"/>
    </xf>
    <xf numFmtId="165" fontId="3" fillId="0" borderId="2" xfId="1" applyNumberFormat="1" applyFont="1" applyBorder="1" applyAlignment="1">
      <alignment vertical="center"/>
    </xf>
    <xf numFmtId="165" fontId="3" fillId="0" borderId="8" xfId="1" applyNumberFormat="1" applyFont="1" applyBorder="1" applyAlignment="1">
      <alignment vertical="center"/>
    </xf>
    <xf numFmtId="165" fontId="3" fillId="0" borderId="9" xfId="1" applyNumberFormat="1" applyFont="1" applyBorder="1" applyAlignment="1">
      <alignment vertical="center"/>
    </xf>
    <xf numFmtId="0" fontId="20" fillId="5" borderId="4" xfId="0" applyFont="1" applyFill="1" applyBorder="1" applyAlignment="1">
      <alignment horizontal="center" vertical="center" wrapText="1"/>
    </xf>
    <xf numFmtId="0" fontId="20" fillId="5" borderId="5" xfId="0" applyFont="1" applyFill="1" applyBorder="1" applyAlignment="1">
      <alignment horizontal="center" vertical="center" wrapText="1"/>
    </xf>
    <xf numFmtId="3" fontId="3" fillId="0" borderId="9" xfId="0" applyNumberFormat="1" applyFont="1" applyBorder="1" applyAlignment="1">
      <alignment vertical="center"/>
    </xf>
    <xf numFmtId="3" fontId="21" fillId="2" borderId="9" xfId="0" applyNumberFormat="1" applyFont="1" applyFill="1" applyBorder="1" applyAlignment="1">
      <alignment vertical="center"/>
    </xf>
    <xf numFmtId="165" fontId="21" fillId="2" borderId="8" xfId="1" applyNumberFormat="1" applyFont="1" applyFill="1" applyBorder="1" applyAlignment="1">
      <alignment vertical="center"/>
    </xf>
    <xf numFmtId="165" fontId="21" fillId="2" borderId="9" xfId="1" applyNumberFormat="1" applyFont="1" applyFill="1" applyBorder="1" applyAlignment="1">
      <alignment vertical="center"/>
    </xf>
    <xf numFmtId="165" fontId="21" fillId="2" borderId="2" xfId="1" applyNumberFormat="1" applyFont="1" applyFill="1" applyBorder="1" applyAlignment="1">
      <alignment vertical="center"/>
    </xf>
    <xf numFmtId="165" fontId="23" fillId="4" borderId="8" xfId="1" applyNumberFormat="1" applyFont="1" applyFill="1" applyBorder="1" applyAlignment="1">
      <alignment vertical="center"/>
    </xf>
    <xf numFmtId="165" fontId="23" fillId="4" borderId="9" xfId="1" applyNumberFormat="1" applyFont="1" applyFill="1" applyBorder="1" applyAlignment="1">
      <alignment vertical="center"/>
    </xf>
    <xf numFmtId="165" fontId="23" fillId="4" borderId="2" xfId="1" applyNumberFormat="1" applyFont="1" applyFill="1" applyBorder="1" applyAlignment="1">
      <alignment vertical="center"/>
    </xf>
    <xf numFmtId="0" fontId="30" fillId="0" borderId="0" xfId="0" applyFont="1" applyAlignment="1">
      <alignment horizontal="center" vertical="center" wrapText="1"/>
    </xf>
    <xf numFmtId="0" fontId="3" fillId="2" borderId="2" xfId="0" applyFont="1" applyFill="1" applyBorder="1" applyAlignment="1">
      <alignment vertical="center"/>
    </xf>
    <xf numFmtId="0" fontId="3" fillId="2" borderId="8" xfId="0" applyFont="1" applyFill="1" applyBorder="1" applyAlignment="1">
      <alignment vertical="center"/>
    </xf>
    <xf numFmtId="0" fontId="3" fillId="2" borderId="9" xfId="0" applyFont="1" applyFill="1" applyBorder="1" applyAlignment="1">
      <alignment vertical="center"/>
    </xf>
    <xf numFmtId="0" fontId="3" fillId="0" borderId="2" xfId="0" applyFont="1" applyBorder="1" applyAlignment="1">
      <alignment horizontal="right" vertical="center"/>
    </xf>
    <xf numFmtId="165" fontId="3" fillId="0" borderId="2" xfId="1" applyNumberFormat="1" applyFont="1" applyBorder="1" applyAlignment="1">
      <alignment horizontal="right" vertical="center"/>
    </xf>
    <xf numFmtId="0" fontId="3" fillId="0" borderId="8" xfId="0" applyFont="1" applyBorder="1" applyAlignment="1">
      <alignment horizontal="right" vertical="center"/>
    </xf>
    <xf numFmtId="165" fontId="3" fillId="0" borderId="8" xfId="1" applyNumberFormat="1" applyFont="1" applyBorder="1" applyAlignment="1">
      <alignment horizontal="right" vertical="center"/>
    </xf>
    <xf numFmtId="0" fontId="3" fillId="0" borderId="9" xfId="0" applyFont="1" applyBorder="1" applyAlignment="1">
      <alignment horizontal="right" vertical="center"/>
    </xf>
    <xf numFmtId="165" fontId="3" fillId="0" borderId="9" xfId="1" applyNumberFormat="1" applyFont="1" applyBorder="1" applyAlignment="1">
      <alignment horizontal="right" vertical="center"/>
    </xf>
    <xf numFmtId="0" fontId="23" fillId="4" borderId="2" xfId="0" applyFont="1" applyFill="1" applyBorder="1" applyAlignment="1">
      <alignment vertical="center"/>
    </xf>
    <xf numFmtId="0" fontId="21" fillId="2" borderId="12" xfId="0" applyFont="1" applyFill="1" applyBorder="1" applyAlignment="1">
      <alignment vertical="center"/>
    </xf>
    <xf numFmtId="4" fontId="3" fillId="0" borderId="12" xfId="0" applyNumberFormat="1" applyFont="1" applyBorder="1" applyAlignment="1">
      <alignment vertical="center"/>
    </xf>
    <xf numFmtId="4" fontId="3" fillId="0" borderId="2" xfId="0" applyNumberFormat="1" applyFont="1" applyBorder="1" applyAlignment="1">
      <alignment vertical="center"/>
    </xf>
    <xf numFmtId="4" fontId="3" fillId="0" borderId="8" xfId="0" applyNumberFormat="1" applyFont="1" applyBorder="1" applyAlignment="1">
      <alignment vertical="center"/>
    </xf>
    <xf numFmtId="4" fontId="3" fillId="0" borderId="9" xfId="0" applyNumberFormat="1" applyFont="1" applyBorder="1" applyAlignment="1">
      <alignment vertical="center"/>
    </xf>
    <xf numFmtId="4" fontId="21" fillId="2" borderId="12" xfId="0" applyNumberFormat="1" applyFont="1" applyFill="1" applyBorder="1" applyAlignment="1">
      <alignment vertical="center"/>
    </xf>
    <xf numFmtId="4" fontId="21" fillId="2" borderId="2" xfId="0" applyNumberFormat="1" applyFont="1" applyFill="1" applyBorder="1" applyAlignment="1">
      <alignment vertical="center"/>
    </xf>
    <xf numFmtId="4" fontId="21" fillId="2" borderId="8" xfId="0" applyNumberFormat="1" applyFont="1" applyFill="1" applyBorder="1" applyAlignment="1">
      <alignment vertical="center"/>
    </xf>
    <xf numFmtId="4" fontId="21" fillId="2" borderId="9" xfId="0" applyNumberFormat="1" applyFont="1" applyFill="1" applyBorder="1" applyAlignment="1">
      <alignment vertical="center"/>
    </xf>
    <xf numFmtId="4" fontId="23" fillId="4" borderId="12" xfId="0" applyNumberFormat="1" applyFont="1" applyFill="1" applyBorder="1" applyAlignment="1">
      <alignment vertical="center"/>
    </xf>
    <xf numFmtId="4" fontId="23" fillId="4" borderId="2" xfId="0" applyNumberFormat="1" applyFont="1" applyFill="1" applyBorder="1" applyAlignment="1">
      <alignment vertical="center"/>
    </xf>
    <xf numFmtId="4" fontId="23" fillId="4" borderId="8" xfId="0" applyNumberFormat="1" applyFont="1" applyFill="1" applyBorder="1" applyAlignment="1">
      <alignment vertical="center"/>
    </xf>
    <xf numFmtId="4" fontId="23" fillId="4" borderId="9" xfId="0" applyNumberFormat="1" applyFont="1" applyFill="1" applyBorder="1" applyAlignment="1">
      <alignment vertical="center"/>
    </xf>
    <xf numFmtId="4" fontId="3" fillId="0" borderId="2" xfId="0" applyNumberFormat="1" applyFont="1" applyBorder="1" applyAlignment="1">
      <alignment horizontal="right" vertical="center"/>
    </xf>
    <xf numFmtId="4" fontId="3" fillId="0" borderId="8" xfId="0" applyNumberFormat="1" applyFont="1" applyBorder="1" applyAlignment="1">
      <alignment horizontal="right" vertical="center"/>
    </xf>
    <xf numFmtId="4" fontId="3" fillId="0" borderId="9" xfId="0" applyNumberFormat="1" applyFont="1" applyBorder="1" applyAlignment="1">
      <alignment horizontal="right" vertical="center"/>
    </xf>
    <xf numFmtId="0" fontId="30" fillId="0" borderId="0" xfId="0" applyFont="1" applyAlignment="1">
      <alignment horizontal="center" vertical="center"/>
    </xf>
    <xf numFmtId="165" fontId="3" fillId="0" borderId="2" xfId="0" applyNumberFormat="1" applyFont="1" applyBorder="1" applyAlignment="1">
      <alignment vertical="center"/>
    </xf>
    <xf numFmtId="0" fontId="3" fillId="2" borderId="12" xfId="0" applyFont="1" applyFill="1" applyBorder="1" applyAlignment="1">
      <alignment vertical="center"/>
    </xf>
    <xf numFmtId="165" fontId="3" fillId="0" borderId="12" xfId="0" applyNumberFormat="1" applyFont="1" applyBorder="1" applyAlignment="1">
      <alignment vertical="center"/>
    </xf>
    <xf numFmtId="165" fontId="3" fillId="0" borderId="8" xfId="0" applyNumberFormat="1" applyFont="1" applyBorder="1" applyAlignment="1">
      <alignment vertical="center"/>
    </xf>
    <xf numFmtId="165" fontId="3" fillId="0" borderId="9" xfId="0" applyNumberFormat="1" applyFont="1" applyBorder="1" applyAlignment="1">
      <alignment vertical="center"/>
    </xf>
    <xf numFmtId="3" fontId="3" fillId="0" borderId="12" xfId="0" applyNumberFormat="1" applyFont="1" applyBorder="1" applyAlignment="1">
      <alignment vertical="center"/>
    </xf>
    <xf numFmtId="165" fontId="3" fillId="0" borderId="12" xfId="1" applyNumberFormat="1" applyFont="1" applyBorder="1" applyAlignment="1">
      <alignment vertical="center"/>
    </xf>
    <xf numFmtId="3" fontId="21" fillId="2" borderId="12" xfId="0" applyNumberFormat="1" applyFont="1" applyFill="1" applyBorder="1" applyAlignment="1">
      <alignment vertical="center"/>
    </xf>
    <xf numFmtId="10" fontId="3" fillId="0" borderId="2" xfId="1" applyNumberFormat="1" applyFont="1" applyBorder="1" applyAlignment="1">
      <alignment vertical="center"/>
    </xf>
    <xf numFmtId="10" fontId="3" fillId="0" borderId="12" xfId="1" applyNumberFormat="1" applyFont="1" applyBorder="1" applyAlignment="1">
      <alignment vertical="center"/>
    </xf>
    <xf numFmtId="10" fontId="3" fillId="0" borderId="8" xfId="1" applyNumberFormat="1" applyFont="1" applyBorder="1" applyAlignment="1">
      <alignment vertical="center"/>
    </xf>
    <xf numFmtId="10" fontId="3" fillId="0" borderId="9" xfId="1" applyNumberFormat="1" applyFont="1" applyBorder="1" applyAlignment="1">
      <alignment vertical="center"/>
    </xf>
    <xf numFmtId="3" fontId="23" fillId="4" borderId="12" xfId="0" applyNumberFormat="1" applyFont="1" applyFill="1" applyBorder="1" applyAlignment="1">
      <alignment vertical="center"/>
    </xf>
    <xf numFmtId="0" fontId="21" fillId="2" borderId="2" xfId="0" applyFont="1" applyFill="1" applyBorder="1" applyAlignment="1">
      <alignment horizontal="left" vertical="center"/>
    </xf>
    <xf numFmtId="0" fontId="32" fillId="2" borderId="2" xfId="0" applyFont="1" applyFill="1" applyBorder="1" applyAlignment="1">
      <alignment horizontal="center" vertical="center"/>
    </xf>
    <xf numFmtId="0" fontId="32" fillId="2" borderId="12" xfId="0" applyFont="1" applyFill="1" applyBorder="1" applyAlignment="1">
      <alignment horizontal="center" vertical="center"/>
    </xf>
    <xf numFmtId="0" fontId="32" fillId="2" borderId="8" xfId="0" applyFont="1" applyFill="1" applyBorder="1" applyAlignment="1">
      <alignment horizontal="center" vertical="center"/>
    </xf>
    <xf numFmtId="0" fontId="32" fillId="2" borderId="9" xfId="0" applyFont="1" applyFill="1" applyBorder="1" applyAlignment="1">
      <alignment horizontal="center" vertical="center"/>
    </xf>
    <xf numFmtId="4" fontId="21" fillId="2" borderId="2" xfId="0" applyNumberFormat="1" applyFont="1" applyFill="1" applyBorder="1" applyAlignment="1">
      <alignment horizontal="right" vertical="center"/>
    </xf>
    <xf numFmtId="4" fontId="3" fillId="0" borderId="12" xfId="0" applyNumberFormat="1" applyFont="1" applyBorder="1" applyAlignment="1">
      <alignment horizontal="right" vertical="center"/>
    </xf>
    <xf numFmtId="4" fontId="21" fillId="2" borderId="12" xfId="0" applyNumberFormat="1" applyFont="1" applyFill="1" applyBorder="1" applyAlignment="1">
      <alignment horizontal="right" vertical="center"/>
    </xf>
    <xf numFmtId="4" fontId="21" fillId="2" borderId="8" xfId="0" applyNumberFormat="1" applyFont="1" applyFill="1" applyBorder="1" applyAlignment="1">
      <alignment horizontal="right" vertical="center"/>
    </xf>
    <xf numFmtId="4" fontId="21" fillId="2" borderId="9" xfId="0" applyNumberFormat="1" applyFont="1" applyFill="1" applyBorder="1" applyAlignment="1">
      <alignment horizontal="right" vertical="center"/>
    </xf>
    <xf numFmtId="3" fontId="3" fillId="0" borderId="8" xfId="0" applyNumberFormat="1" applyFont="1" applyBorder="1" applyAlignment="1">
      <alignment horizontal="right" vertical="center"/>
    </xf>
    <xf numFmtId="3" fontId="3" fillId="0" borderId="2" xfId="0" applyNumberFormat="1" applyFont="1" applyBorder="1" applyAlignment="1">
      <alignment horizontal="right" vertical="center"/>
    </xf>
    <xf numFmtId="3" fontId="21" fillId="2" borderId="8" xfId="0" applyNumberFormat="1" applyFont="1" applyFill="1" applyBorder="1" applyAlignment="1">
      <alignment horizontal="right" vertical="center"/>
    </xf>
    <xf numFmtId="165" fontId="21" fillId="2" borderId="9" xfId="1" applyNumberFormat="1" applyFont="1" applyFill="1" applyBorder="1" applyAlignment="1">
      <alignment horizontal="right" vertical="center"/>
    </xf>
    <xf numFmtId="3" fontId="21" fillId="2" borderId="2" xfId="0" applyNumberFormat="1" applyFont="1" applyFill="1" applyBorder="1" applyAlignment="1">
      <alignment horizontal="right" vertical="center"/>
    </xf>
    <xf numFmtId="165" fontId="21" fillId="2" borderId="2" xfId="1" applyNumberFormat="1" applyFont="1" applyFill="1" applyBorder="1" applyAlignment="1">
      <alignment horizontal="right" vertical="center"/>
    </xf>
    <xf numFmtId="3" fontId="23" fillId="4" borderId="8" xfId="0" applyNumberFormat="1" applyFont="1" applyFill="1" applyBorder="1" applyAlignment="1">
      <alignment horizontal="right" vertical="center"/>
    </xf>
    <xf numFmtId="165" fontId="23" fillId="4" borderId="9" xfId="1" applyNumberFormat="1" applyFont="1" applyFill="1" applyBorder="1" applyAlignment="1">
      <alignment horizontal="right" vertical="center"/>
    </xf>
    <xf numFmtId="3" fontId="23" fillId="4" borderId="2" xfId="0" applyNumberFormat="1" applyFont="1" applyFill="1" applyBorder="1" applyAlignment="1">
      <alignment horizontal="right" vertical="center"/>
    </xf>
    <xf numFmtId="165" fontId="23" fillId="4" borderId="2" xfId="1" applyNumberFormat="1" applyFont="1" applyFill="1" applyBorder="1" applyAlignment="1">
      <alignment horizontal="right" vertical="center"/>
    </xf>
    <xf numFmtId="3" fontId="22" fillId="0" borderId="9" xfId="0" applyNumberFormat="1" applyFont="1" applyBorder="1" applyAlignment="1">
      <alignment vertical="center"/>
    </xf>
    <xf numFmtId="166" fontId="3" fillId="0" borderId="8" xfId="0" applyNumberFormat="1" applyFont="1" applyBorder="1" applyAlignment="1">
      <alignment vertical="center"/>
    </xf>
    <xf numFmtId="166" fontId="3" fillId="0" borderId="2" xfId="0" applyNumberFormat="1" applyFont="1" applyBorder="1" applyAlignment="1">
      <alignment vertical="center"/>
    </xf>
    <xf numFmtId="166" fontId="22" fillId="0" borderId="9" xfId="0" applyNumberFormat="1" applyFont="1" applyBorder="1" applyAlignment="1">
      <alignment vertical="center"/>
    </xf>
    <xf numFmtId="166" fontId="3" fillId="0" borderId="9" xfId="0" applyNumberFormat="1" applyFont="1" applyBorder="1" applyAlignment="1">
      <alignment vertical="center"/>
    </xf>
    <xf numFmtId="3" fontId="22" fillId="0" borderId="9" xfId="0" applyNumberFormat="1" applyFont="1" applyBorder="1" applyAlignment="1">
      <alignment horizontal="right" vertical="center"/>
    </xf>
    <xf numFmtId="3" fontId="3" fillId="0" borderId="9" xfId="0" applyNumberFormat="1" applyFont="1" applyBorder="1" applyAlignment="1">
      <alignment horizontal="right" vertical="center"/>
    </xf>
    <xf numFmtId="164" fontId="3" fillId="0" borderId="8" xfId="0" applyNumberFormat="1" applyFont="1" applyBorder="1" applyAlignment="1">
      <alignment horizontal="right" vertical="center"/>
    </xf>
    <xf numFmtId="164" fontId="3" fillId="0" borderId="2" xfId="0" applyNumberFormat="1" applyFont="1" applyBorder="1" applyAlignment="1">
      <alignment horizontal="right" vertical="center"/>
    </xf>
    <xf numFmtId="164" fontId="22" fillId="0" borderId="9" xfId="0" applyNumberFormat="1" applyFont="1" applyBorder="1" applyAlignment="1">
      <alignment horizontal="right" vertical="center"/>
    </xf>
    <xf numFmtId="164" fontId="3" fillId="0" borderId="9" xfId="0" applyNumberFormat="1" applyFont="1" applyBorder="1" applyAlignment="1">
      <alignment horizontal="right" vertical="center"/>
    </xf>
    <xf numFmtId="4" fontId="22" fillId="0" borderId="9" xfId="0" applyNumberFormat="1" applyFont="1" applyBorder="1" applyAlignment="1">
      <alignment vertical="center"/>
    </xf>
    <xf numFmtId="0" fontId="3" fillId="0" borderId="2" xfId="0" applyFont="1" applyBorder="1" applyAlignment="1">
      <alignment vertical="center" wrapText="1"/>
    </xf>
    <xf numFmtId="0" fontId="3" fillId="0" borderId="1" xfId="0" applyFont="1" applyBorder="1" applyAlignment="1">
      <alignment vertical="center" wrapText="1"/>
    </xf>
    <xf numFmtId="0" fontId="3" fillId="0" borderId="15" xfId="0" applyFont="1" applyBorder="1" applyAlignment="1">
      <alignment horizontal="left" vertical="center" wrapText="1"/>
    </xf>
    <xf numFmtId="0" fontId="3" fillId="0" borderId="15" xfId="0" applyFont="1" applyBorder="1" applyAlignment="1">
      <alignment vertical="center" wrapText="1"/>
    </xf>
    <xf numFmtId="164" fontId="21" fillId="2" borderId="2" xfId="0" applyNumberFormat="1" applyFont="1" applyFill="1" applyBorder="1" applyAlignment="1">
      <alignment vertical="center"/>
    </xf>
    <xf numFmtId="164" fontId="23" fillId="4" borderId="8" xfId="0" applyNumberFormat="1" applyFont="1" applyFill="1" applyBorder="1" applyAlignment="1">
      <alignment vertical="center"/>
    </xf>
    <xf numFmtId="164" fontId="23" fillId="4" borderId="2" xfId="0" applyNumberFormat="1" applyFont="1" applyFill="1" applyBorder="1" applyAlignment="1">
      <alignment vertical="center"/>
    </xf>
    <xf numFmtId="164" fontId="23" fillId="4" borderId="9" xfId="0" applyNumberFormat="1" applyFont="1" applyFill="1" applyBorder="1" applyAlignment="1">
      <alignment vertical="center"/>
    </xf>
    <xf numFmtId="164" fontId="21" fillId="2" borderId="8" xfId="0" applyNumberFormat="1" applyFont="1" applyFill="1" applyBorder="1" applyAlignment="1">
      <alignment vertical="center"/>
    </xf>
    <xf numFmtId="164" fontId="21" fillId="2" borderId="9" xfId="0" applyNumberFormat="1" applyFont="1" applyFill="1" applyBorder="1" applyAlignment="1">
      <alignment vertical="center"/>
    </xf>
    <xf numFmtId="164" fontId="23" fillId="4" borderId="8" xfId="0" applyNumberFormat="1" applyFont="1" applyFill="1" applyBorder="1" applyAlignment="1">
      <alignment horizontal="right" vertical="center"/>
    </xf>
    <xf numFmtId="164" fontId="23" fillId="4" borderId="2" xfId="0" applyNumberFormat="1" applyFont="1" applyFill="1" applyBorder="1" applyAlignment="1">
      <alignment horizontal="right" vertical="center"/>
    </xf>
    <xf numFmtId="164" fontId="23" fillId="4" borderId="9" xfId="0" applyNumberFormat="1" applyFont="1" applyFill="1" applyBorder="1" applyAlignment="1">
      <alignment horizontal="right" vertical="center"/>
    </xf>
    <xf numFmtId="164" fontId="21" fillId="2" borderId="8" xfId="0" applyNumberFormat="1" applyFont="1" applyFill="1" applyBorder="1" applyAlignment="1">
      <alignment horizontal="right" vertical="center"/>
    </xf>
    <xf numFmtId="164" fontId="21" fillId="2" borderId="2" xfId="0" applyNumberFormat="1" applyFont="1" applyFill="1" applyBorder="1" applyAlignment="1">
      <alignment horizontal="right" vertical="center"/>
    </xf>
    <xf numFmtId="164" fontId="21" fillId="2" borderId="9" xfId="0" applyNumberFormat="1" applyFont="1" applyFill="1" applyBorder="1" applyAlignment="1">
      <alignment horizontal="right" vertical="center"/>
    </xf>
    <xf numFmtId="164" fontId="22" fillId="0" borderId="9" xfId="0" applyNumberFormat="1" applyFont="1" applyBorder="1" applyAlignment="1">
      <alignment vertical="center"/>
    </xf>
    <xf numFmtId="164" fontId="3" fillId="0" borderId="8" xfId="0" applyNumberFormat="1" applyFont="1" applyBorder="1" applyAlignment="1">
      <alignment vertical="center" wrapText="1"/>
    </xf>
    <xf numFmtId="165" fontId="3" fillId="0" borderId="8" xfId="1" applyNumberFormat="1" applyFont="1" applyBorder="1" applyAlignment="1">
      <alignment vertical="center" wrapText="1"/>
    </xf>
    <xf numFmtId="165" fontId="3" fillId="0" borderId="2" xfId="1" applyNumberFormat="1" applyFont="1" applyBorder="1" applyAlignment="1">
      <alignment vertical="center" wrapText="1"/>
    </xf>
    <xf numFmtId="165" fontId="3" fillId="0" borderId="9" xfId="1" applyNumberFormat="1" applyFont="1" applyBorder="1" applyAlignment="1">
      <alignment vertical="center" wrapText="1"/>
    </xf>
    <xf numFmtId="164" fontId="3" fillId="0" borderId="2" xfId="0" applyNumberFormat="1" applyFont="1" applyBorder="1" applyAlignment="1">
      <alignment vertical="center" wrapText="1"/>
    </xf>
    <xf numFmtId="164" fontId="3" fillId="0" borderId="9" xfId="0" applyNumberFormat="1" applyFont="1" applyBorder="1" applyAlignment="1">
      <alignment vertical="center" wrapText="1"/>
    </xf>
    <xf numFmtId="165" fontId="3" fillId="0" borderId="8" xfId="1" applyNumberFormat="1" applyFont="1" applyBorder="1" applyAlignment="1">
      <alignment horizontal="right" vertical="center" wrapText="1"/>
    </xf>
    <xf numFmtId="164" fontId="22" fillId="0" borderId="2" xfId="0" applyNumberFormat="1" applyFont="1" applyBorder="1" applyAlignment="1">
      <alignment vertical="center"/>
    </xf>
    <xf numFmtId="164" fontId="22" fillId="0" borderId="8" xfId="0" applyNumberFormat="1" applyFont="1" applyBorder="1" applyAlignment="1">
      <alignment vertical="center"/>
    </xf>
    <xf numFmtId="10" fontId="3" fillId="0" borderId="9" xfId="1" applyNumberFormat="1" applyFont="1" applyBorder="1" applyAlignment="1">
      <alignment horizontal="right" vertical="center"/>
    </xf>
    <xf numFmtId="10" fontId="3" fillId="0" borderId="2" xfId="1" applyNumberFormat="1" applyFont="1" applyBorder="1" applyAlignment="1">
      <alignment horizontal="right" vertical="center"/>
    </xf>
    <xf numFmtId="10" fontId="3" fillId="0" borderId="8" xfId="1" applyNumberFormat="1" applyFont="1" applyBorder="1" applyAlignment="1">
      <alignment horizontal="right" vertical="center"/>
    </xf>
    <xf numFmtId="0" fontId="8" fillId="3" borderId="0" xfId="2" applyFill="1" applyAlignment="1">
      <alignment horizontal="center" vertical="center" wrapText="1"/>
    </xf>
    <xf numFmtId="0" fontId="20" fillId="5" borderId="7" xfId="0" applyFont="1" applyFill="1" applyBorder="1" applyAlignment="1">
      <alignment horizontal="center" vertical="center" wrapText="1"/>
    </xf>
    <xf numFmtId="0" fontId="39" fillId="0" borderId="0" xfId="0" applyFont="1" applyAlignment="1">
      <alignment vertical="center"/>
    </xf>
    <xf numFmtId="0" fontId="20" fillId="5" borderId="3" xfId="0" applyFont="1" applyFill="1" applyBorder="1" applyAlignment="1">
      <alignment horizontal="center" vertical="center" wrapText="1"/>
    </xf>
    <xf numFmtId="164" fontId="3" fillId="0" borderId="12" xfId="0" applyNumberFormat="1" applyFont="1" applyBorder="1" applyAlignment="1">
      <alignment vertical="center"/>
    </xf>
    <xf numFmtId="164" fontId="22" fillId="0" borderId="12" xfId="0" applyNumberFormat="1" applyFont="1" applyBorder="1" applyAlignment="1">
      <alignment vertical="center"/>
    </xf>
    <xf numFmtId="164" fontId="21" fillId="2" borderId="12" xfId="0" applyNumberFormat="1" applyFont="1" applyFill="1" applyBorder="1" applyAlignment="1">
      <alignment vertical="center"/>
    </xf>
    <xf numFmtId="164" fontId="23" fillId="4" borderId="12" xfId="0" applyNumberFormat="1" applyFont="1" applyFill="1" applyBorder="1" applyAlignment="1">
      <alignment vertical="center"/>
    </xf>
    <xf numFmtId="10" fontId="3" fillId="0" borderId="12" xfId="1" applyNumberFormat="1" applyFont="1" applyBorder="1" applyAlignment="1">
      <alignment horizontal="right" vertical="center"/>
    </xf>
    <xf numFmtId="164" fontId="23" fillId="4" borderId="12" xfId="0" applyNumberFormat="1" applyFont="1" applyFill="1" applyBorder="1" applyAlignment="1">
      <alignment horizontal="right" vertical="center"/>
    </xf>
    <xf numFmtId="164" fontId="21" fillId="2" borderId="12" xfId="0" applyNumberFormat="1" applyFont="1" applyFill="1" applyBorder="1" applyAlignment="1">
      <alignment horizontal="right" vertical="center"/>
    </xf>
    <xf numFmtId="164" fontId="3" fillId="0" borderId="8" xfId="0" applyNumberFormat="1" applyFont="1" applyBorder="1" applyAlignment="1">
      <alignment horizontal="right" vertical="center" wrapText="1"/>
    </xf>
    <xf numFmtId="0" fontId="39" fillId="0" borderId="0" xfId="0" applyFont="1" applyAlignment="1">
      <alignment vertical="center" wrapText="1"/>
    </xf>
    <xf numFmtId="0" fontId="43" fillId="2" borderId="2" xfId="0" applyFont="1" applyFill="1" applyBorder="1" applyAlignment="1">
      <alignment vertical="center"/>
    </xf>
    <xf numFmtId="0" fontId="43" fillId="2" borderId="8" xfId="0" applyFont="1" applyFill="1" applyBorder="1" applyAlignment="1">
      <alignment vertical="center"/>
    </xf>
    <xf numFmtId="0" fontId="43" fillId="2" borderId="9" xfId="0" applyFont="1" applyFill="1" applyBorder="1" applyAlignment="1">
      <alignment vertical="center"/>
    </xf>
    <xf numFmtId="164" fontId="29" fillId="0" borderId="8" xfId="0" applyNumberFormat="1" applyFont="1" applyBorder="1" applyAlignment="1">
      <alignment horizontal="right" vertical="center"/>
    </xf>
    <xf numFmtId="164" fontId="29" fillId="0" borderId="2" xfId="0" applyNumberFormat="1" applyFont="1" applyBorder="1" applyAlignment="1">
      <alignment horizontal="right" vertical="center"/>
    </xf>
    <xf numFmtId="164" fontId="25" fillId="0" borderId="9" xfId="0" applyNumberFormat="1" applyFont="1" applyBorder="1" applyAlignment="1">
      <alignment horizontal="right" vertical="center"/>
    </xf>
    <xf numFmtId="164" fontId="29" fillId="0" borderId="8" xfId="0" applyNumberFormat="1" applyFont="1" applyBorder="1" applyAlignment="1">
      <alignment vertical="center"/>
    </xf>
    <xf numFmtId="164" fontId="29" fillId="0" borderId="2" xfId="0" applyNumberFormat="1" applyFont="1" applyBorder="1" applyAlignment="1">
      <alignment vertical="center"/>
    </xf>
    <xf numFmtId="164" fontId="43" fillId="2" borderId="8" xfId="0" applyNumberFormat="1" applyFont="1" applyFill="1" applyBorder="1" applyAlignment="1">
      <alignment horizontal="right" vertical="center"/>
    </xf>
    <xf numFmtId="164" fontId="43" fillId="2" borderId="2" xfId="0" applyNumberFormat="1" applyFont="1" applyFill="1" applyBorder="1" applyAlignment="1">
      <alignment horizontal="right" vertical="center"/>
    </xf>
    <xf numFmtId="164" fontId="43" fillId="2" borderId="9" xfId="0" applyNumberFormat="1" applyFont="1" applyFill="1" applyBorder="1" applyAlignment="1">
      <alignment horizontal="right" vertical="center"/>
    </xf>
    <xf numFmtId="0" fontId="39" fillId="0" borderId="0" xfId="0" applyFont="1"/>
    <xf numFmtId="0" fontId="39" fillId="0" borderId="11" xfId="0" applyFont="1" applyBorder="1" applyAlignment="1">
      <alignment vertical="center"/>
    </xf>
    <xf numFmtId="0" fontId="39" fillId="0" borderId="1" xfId="0" applyFont="1" applyBorder="1" applyAlignment="1">
      <alignment vertical="center"/>
    </xf>
    <xf numFmtId="0" fontId="20" fillId="5" borderId="6" xfId="0" applyFont="1" applyFill="1" applyBorder="1" applyAlignment="1">
      <alignment horizontal="center" vertical="center" wrapText="1"/>
    </xf>
    <xf numFmtId="165" fontId="3" fillId="0" borderId="2" xfId="1" applyNumberFormat="1" applyFont="1" applyFill="1" applyBorder="1" applyAlignment="1">
      <alignment horizontal="right" vertical="center"/>
    </xf>
    <xf numFmtId="165" fontId="3" fillId="0" borderId="8" xfId="1" applyNumberFormat="1" applyFont="1" applyFill="1" applyBorder="1" applyAlignment="1">
      <alignment horizontal="right" vertical="center"/>
    </xf>
    <xf numFmtId="0" fontId="40" fillId="0" borderId="0" xfId="0" applyFont="1" applyAlignment="1">
      <alignment vertical="center"/>
    </xf>
    <xf numFmtId="0" fontId="19" fillId="0" borderId="0" xfId="0" applyFont="1" applyAlignment="1">
      <alignment vertical="center"/>
    </xf>
    <xf numFmtId="0" fontId="0" fillId="0" borderId="0" xfId="0" applyAlignment="1">
      <alignment vertical="center"/>
    </xf>
    <xf numFmtId="0" fontId="37" fillId="0" borderId="0" xfId="0" applyFont="1" applyAlignment="1">
      <alignment vertical="center"/>
    </xf>
    <xf numFmtId="0" fontId="20" fillId="5" borderId="10" xfId="0" applyFont="1" applyFill="1" applyBorder="1" applyAlignment="1">
      <alignment horizontal="center" vertical="center" wrapText="1"/>
    </xf>
    <xf numFmtId="164" fontId="3" fillId="0" borderId="12" xfId="0" applyNumberFormat="1" applyFont="1" applyBorder="1" applyAlignment="1">
      <alignment vertical="center" wrapText="1"/>
    </xf>
    <xf numFmtId="165" fontId="3" fillId="0" borderId="12" xfId="1" applyNumberFormat="1" applyFont="1" applyFill="1" applyBorder="1" applyAlignment="1">
      <alignment vertical="center" wrapText="1"/>
    </xf>
    <xf numFmtId="165" fontId="3" fillId="0" borderId="12" xfId="1" applyNumberFormat="1" applyFont="1" applyFill="1" applyBorder="1" applyAlignment="1">
      <alignment horizontal="right" vertical="center"/>
    </xf>
    <xf numFmtId="3" fontId="25" fillId="0" borderId="2" xfId="0" applyNumberFormat="1" applyFont="1" applyBorder="1" applyAlignment="1">
      <alignment horizontal="right" vertical="center"/>
    </xf>
    <xf numFmtId="165" fontId="3" fillId="0" borderId="9" xfId="1" applyNumberFormat="1" applyFont="1" applyFill="1" applyBorder="1" applyAlignment="1">
      <alignment horizontal="right" vertical="center"/>
    </xf>
    <xf numFmtId="164" fontId="25" fillId="0" borderId="14" xfId="0" applyNumberFormat="1" applyFont="1" applyBorder="1" applyAlignment="1">
      <alignment horizontal="right" vertical="center"/>
    </xf>
    <xf numFmtId="164" fontId="29" fillId="0" borderId="13" xfId="0" applyNumberFormat="1" applyFont="1" applyBorder="1" applyAlignment="1">
      <alignment horizontal="right" vertical="center"/>
    </xf>
    <xf numFmtId="164" fontId="29" fillId="0" borderId="11" xfId="0" applyNumberFormat="1" applyFont="1" applyBorder="1" applyAlignment="1">
      <alignment horizontal="right" vertical="center"/>
    </xf>
    <xf numFmtId="0" fontId="3" fillId="0" borderId="11" xfId="0" applyFont="1" applyBorder="1" applyAlignment="1">
      <alignment horizontal="right" vertical="center"/>
    </xf>
    <xf numFmtId="0" fontId="3" fillId="0" borderId="14" xfId="0" applyFont="1" applyBorder="1" applyAlignment="1">
      <alignment horizontal="right" vertical="center"/>
    </xf>
    <xf numFmtId="0" fontId="3" fillId="0" borderId="13" xfId="0" applyFont="1" applyBorder="1" applyAlignment="1">
      <alignment horizontal="right" vertical="center"/>
    </xf>
    <xf numFmtId="0" fontId="5" fillId="0" borderId="0" xfId="0" applyFont="1" applyAlignment="1">
      <alignment horizontal="center" vertical="center"/>
    </xf>
    <xf numFmtId="0" fontId="2" fillId="0" borderId="0" xfId="0" applyFont="1" applyAlignment="1">
      <alignment horizontal="left" vertical="center" wrapText="1"/>
    </xf>
    <xf numFmtId="0" fontId="12" fillId="0" borderId="0" xfId="2" applyFont="1" applyAlignment="1">
      <alignment horizontal="right" vertical="center" wrapText="1"/>
    </xf>
    <xf numFmtId="0" fontId="9" fillId="0" borderId="0" xfId="0" applyFont="1" applyAlignment="1">
      <alignment horizontal="left" vertical="center" wrapText="1"/>
    </xf>
    <xf numFmtId="0" fontId="10" fillId="0" borderId="0" xfId="0" applyFont="1" applyAlignment="1">
      <alignment horizontal="left" vertical="center" wrapText="1"/>
    </xf>
    <xf numFmtId="0" fontId="4" fillId="0" borderId="0" xfId="0" applyFont="1" applyAlignment="1">
      <alignment horizontal="left" wrapText="1"/>
    </xf>
    <xf numFmtId="0" fontId="35" fillId="0" borderId="11" xfId="2" applyFont="1" applyBorder="1" applyAlignment="1">
      <alignment horizontal="left" vertical="center"/>
    </xf>
    <xf numFmtId="0" fontId="35" fillId="0" borderId="0" xfId="2" applyFont="1" applyAlignment="1">
      <alignment horizontal="left" vertical="center"/>
    </xf>
    <xf numFmtId="0" fontId="2" fillId="0" borderId="0" xfId="0" applyFont="1" applyAlignment="1">
      <alignment horizontal="left" vertical="top" wrapText="1"/>
    </xf>
    <xf numFmtId="0" fontId="42" fillId="0" borderId="0" xfId="2" applyFont="1" applyAlignment="1">
      <alignment horizontal="left" vertical="center" wrapText="1"/>
    </xf>
    <xf numFmtId="0" fontId="3" fillId="0" borderId="11" xfId="0" applyFont="1" applyBorder="1" applyAlignment="1">
      <alignment horizontal="left" vertical="center"/>
    </xf>
    <xf numFmtId="0" fontId="3" fillId="0" borderId="0" xfId="0" applyFont="1" applyAlignment="1">
      <alignment horizontal="left" vertical="center"/>
    </xf>
    <xf numFmtId="0" fontId="3" fillId="5" borderId="0" xfId="0" applyFont="1" applyFill="1" applyAlignment="1">
      <alignment horizontal="left" vertical="center" wrapText="1"/>
    </xf>
    <xf numFmtId="0" fontId="35" fillId="5" borderId="0" xfId="2" applyFont="1" applyFill="1" applyAlignment="1">
      <alignment horizontal="left" vertical="center" wrapText="1"/>
    </xf>
    <xf numFmtId="0" fontId="3" fillId="5" borderId="0" xfId="0" applyFont="1" applyFill="1" applyAlignment="1">
      <alignment horizontal="left" vertical="center"/>
    </xf>
    <xf numFmtId="0" fontId="3" fillId="0" borderId="0" xfId="0" applyFont="1" applyAlignment="1">
      <alignment horizontal="left" vertical="center" wrapText="1"/>
    </xf>
    <xf numFmtId="0" fontId="35" fillId="0" borderId="0" xfId="2" applyFont="1" applyAlignment="1">
      <alignment horizontal="left" vertical="center" wrapText="1"/>
    </xf>
    <xf numFmtId="0" fontId="35" fillId="5" borderId="0" xfId="2" applyFont="1" applyFill="1" applyAlignment="1">
      <alignment horizontal="left" vertical="center"/>
    </xf>
    <xf numFmtId="0" fontId="3" fillId="5" borderId="1" xfId="0" applyFont="1" applyFill="1" applyBorder="1" applyAlignment="1">
      <alignment horizontal="left" vertical="center" wrapText="1"/>
    </xf>
    <xf numFmtId="0" fontId="3" fillId="5" borderId="1" xfId="0" applyFont="1" applyFill="1" applyBorder="1" applyAlignment="1">
      <alignment horizontal="left" vertical="center"/>
    </xf>
    <xf numFmtId="0" fontId="8" fillId="5" borderId="1" xfId="2" applyFill="1" applyBorder="1" applyAlignment="1">
      <alignment horizontal="left" vertical="center" wrapText="1"/>
    </xf>
    <xf numFmtId="0" fontId="35" fillId="0" borderId="0" xfId="2" applyFont="1" applyFill="1" applyAlignment="1">
      <alignment horizontal="left" vertical="center"/>
    </xf>
    <xf numFmtId="0" fontId="3" fillId="5" borderId="0" xfId="0" applyFont="1" applyFill="1" applyAlignment="1">
      <alignment vertical="center" wrapText="1"/>
    </xf>
    <xf numFmtId="0" fontId="20" fillId="5" borderId="1" xfId="0" applyFont="1" applyFill="1" applyBorder="1" applyAlignment="1">
      <alignment horizontal="center" vertical="center"/>
    </xf>
    <xf numFmtId="0" fontId="23" fillId="4" borderId="0" xfId="0" applyFont="1" applyFill="1" applyAlignment="1">
      <alignment horizontal="left"/>
    </xf>
    <xf numFmtId="0" fontId="3" fillId="0" borderId="2" xfId="0" applyFont="1" applyBorder="1" applyAlignment="1">
      <alignment horizontal="left" vertical="center"/>
    </xf>
    <xf numFmtId="0" fontId="3" fillId="0" borderId="2" xfId="0" applyFont="1" applyBorder="1" applyAlignment="1">
      <alignment horizontal="left" vertical="center" wrapText="1"/>
    </xf>
    <xf numFmtId="0" fontId="35" fillId="0" borderId="2" xfId="2" applyFont="1" applyBorder="1" applyAlignment="1">
      <alignment horizontal="left" vertical="center"/>
    </xf>
    <xf numFmtId="0" fontId="3" fillId="5" borderId="2" xfId="0" applyFont="1" applyFill="1" applyBorder="1" applyAlignment="1">
      <alignment horizontal="left" vertical="center" wrapText="1"/>
    </xf>
    <xf numFmtId="0" fontId="3" fillId="5" borderId="2" xfId="0" applyFont="1" applyFill="1" applyBorder="1" applyAlignment="1">
      <alignment horizontal="left" vertical="center"/>
    </xf>
    <xf numFmtId="0" fontId="35" fillId="5" borderId="2" xfId="2" applyFont="1" applyFill="1" applyBorder="1" applyAlignment="1">
      <alignment horizontal="left" vertical="center"/>
    </xf>
    <xf numFmtId="0" fontId="3" fillId="0" borderId="1" xfId="0" applyFont="1" applyBorder="1" applyAlignment="1">
      <alignment horizontal="left" vertical="center"/>
    </xf>
    <xf numFmtId="0" fontId="3" fillId="0" borderId="11" xfId="0" applyFont="1" applyBorder="1" applyAlignment="1">
      <alignment horizontal="left" vertical="center" wrapText="1"/>
    </xf>
    <xf numFmtId="0" fontId="3" fillId="0" borderId="1" xfId="0" applyFont="1" applyBorder="1" applyAlignment="1">
      <alignment horizontal="left" vertical="center" wrapText="1"/>
    </xf>
    <xf numFmtId="0" fontId="3" fillId="5" borderId="11" xfId="0" applyFont="1" applyFill="1" applyBorder="1" applyAlignment="1">
      <alignment horizontal="left" vertical="center" wrapText="1"/>
    </xf>
    <xf numFmtId="4" fontId="3" fillId="0" borderId="13" xfId="0" applyNumberFormat="1" applyFont="1" applyBorder="1" applyAlignment="1">
      <alignment horizontal="right" vertical="center"/>
    </xf>
    <xf numFmtId="4" fontId="3" fillId="0" borderId="6" xfId="0" applyNumberFormat="1" applyFont="1" applyBorder="1" applyAlignment="1">
      <alignment horizontal="right" vertical="center"/>
    </xf>
    <xf numFmtId="0" fontId="39" fillId="0" borderId="2" xfId="0" applyFont="1" applyBorder="1" applyAlignment="1">
      <alignment horizontal="left" vertical="center"/>
    </xf>
    <xf numFmtId="0" fontId="18" fillId="4" borderId="0" xfId="0" applyFont="1" applyFill="1" applyAlignment="1">
      <alignment horizontal="left" vertical="center" wrapText="1"/>
    </xf>
    <xf numFmtId="0" fontId="20" fillId="5" borderId="0" xfId="0" applyFont="1" applyFill="1" applyAlignment="1">
      <alignment horizontal="center" vertical="center"/>
    </xf>
    <xf numFmtId="0" fontId="20" fillId="5" borderId="0" xfId="0" applyFont="1" applyFill="1" applyAlignment="1">
      <alignment horizontal="center" vertical="center" wrapText="1"/>
    </xf>
    <xf numFmtId="0" fontId="20" fillId="5" borderId="4" xfId="0" applyFont="1" applyFill="1" applyBorder="1" applyAlignment="1">
      <alignment horizontal="center" vertical="center" wrapText="1"/>
    </xf>
    <xf numFmtId="0" fontId="20" fillId="5" borderId="5"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 xfId="0" applyFont="1" applyBorder="1" applyAlignment="1">
      <alignment horizontal="left" vertical="center" wrapText="1"/>
    </xf>
    <xf numFmtId="0" fontId="23" fillId="4" borderId="2" xfId="0" applyFont="1" applyFill="1" applyBorder="1" applyAlignment="1">
      <alignment horizontal="left" vertical="center"/>
    </xf>
    <xf numFmtId="0" fontId="23" fillId="4" borderId="9" xfId="0" applyFont="1" applyFill="1" applyBorder="1" applyAlignment="1">
      <alignment horizontal="left" vertical="center"/>
    </xf>
    <xf numFmtId="0" fontId="22" fillId="0" borderId="2" xfId="0" applyFont="1" applyBorder="1" applyAlignment="1">
      <alignment horizontal="left" vertical="center"/>
    </xf>
    <xf numFmtId="0" fontId="3" fillId="0" borderId="0" xfId="0" applyFont="1" applyAlignment="1">
      <alignment horizontal="left" vertical="top" wrapText="1"/>
    </xf>
    <xf numFmtId="0" fontId="3" fillId="0" borderId="0" xfId="0" applyFont="1" applyAlignment="1">
      <alignment horizontal="left" vertical="top"/>
    </xf>
    <xf numFmtId="0" fontId="3" fillId="0" borderId="9" xfId="0" applyFont="1" applyBorder="1" applyAlignment="1">
      <alignment horizontal="left" vertical="center"/>
    </xf>
    <xf numFmtId="0" fontId="20" fillId="5" borderId="1" xfId="0" applyFont="1" applyFill="1" applyBorder="1" applyAlignment="1">
      <alignment horizontal="center" vertical="center" wrapText="1"/>
    </xf>
    <xf numFmtId="0" fontId="29" fillId="0" borderId="0" xfId="0" applyFont="1" applyAlignment="1">
      <alignment horizontal="left" vertical="center" wrapText="1"/>
    </xf>
    <xf numFmtId="0" fontId="39" fillId="0" borderId="2" xfId="0" applyFont="1" applyBorder="1" applyAlignment="1">
      <alignment horizontal="left" vertical="center" wrapText="1"/>
    </xf>
    <xf numFmtId="0" fontId="20" fillId="6" borderId="0" xfId="0" applyFont="1" applyFill="1" applyAlignment="1">
      <alignment horizontal="center" vertical="center" wrapText="1"/>
    </xf>
    <xf numFmtId="0" fontId="20" fillId="6" borderId="4" xfId="0" applyFont="1" applyFill="1" applyBorder="1" applyAlignment="1">
      <alignment horizontal="center" vertical="center"/>
    </xf>
    <xf numFmtId="0" fontId="20" fillId="6" borderId="5" xfId="0" applyFont="1" applyFill="1" applyBorder="1" applyAlignment="1">
      <alignment horizontal="center" vertical="center"/>
    </xf>
    <xf numFmtId="0" fontId="20" fillId="6" borderId="0" xfId="0" applyFont="1" applyFill="1" applyAlignment="1">
      <alignment horizontal="center" vertical="center"/>
    </xf>
    <xf numFmtId="0" fontId="20" fillId="6" borderId="1"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3" fillId="0" borderId="12" xfId="0" applyFont="1" applyBorder="1" applyAlignment="1">
      <alignment horizontal="left" vertical="center"/>
    </xf>
    <xf numFmtId="0" fontId="23" fillId="4" borderId="12" xfId="0" applyFont="1" applyFill="1" applyBorder="1" applyAlignment="1">
      <alignment horizontal="left" vertical="center"/>
    </xf>
    <xf numFmtId="0" fontId="39" fillId="0" borderId="0" xfId="0" applyFont="1" applyAlignment="1">
      <alignment horizontal="left" vertical="center" wrapText="1"/>
    </xf>
    <xf numFmtId="0" fontId="29" fillId="0" borderId="2" xfId="0" applyFont="1" applyBorder="1" applyAlignment="1">
      <alignment horizontal="left" vertical="center"/>
    </xf>
    <xf numFmtId="0" fontId="29" fillId="0" borderId="9" xfId="0" applyFont="1" applyBorder="1" applyAlignment="1">
      <alignment horizontal="left" vertical="center"/>
    </xf>
    <xf numFmtId="164" fontId="25" fillId="0" borderId="14" xfId="0" applyNumberFormat="1" applyFont="1" applyBorder="1" applyAlignment="1">
      <alignment horizontal="right" vertical="center"/>
    </xf>
    <xf numFmtId="164" fontId="25" fillId="0" borderId="7" xfId="0" applyNumberFormat="1" applyFont="1" applyBorder="1" applyAlignment="1">
      <alignment horizontal="right" vertical="center"/>
    </xf>
    <xf numFmtId="164" fontId="29" fillId="0" borderId="13" xfId="0" applyNumberFormat="1" applyFont="1" applyBorder="1" applyAlignment="1">
      <alignment horizontal="right" vertical="center"/>
    </xf>
    <xf numFmtId="164" fontId="29" fillId="0" borderId="6" xfId="0" applyNumberFormat="1" applyFont="1" applyBorder="1" applyAlignment="1">
      <alignment horizontal="right" vertical="center"/>
    </xf>
    <xf numFmtId="164" fontId="29" fillId="0" borderId="11" xfId="0" applyNumberFormat="1" applyFont="1" applyBorder="1" applyAlignment="1">
      <alignment horizontal="right" vertical="center"/>
    </xf>
    <xf numFmtId="164" fontId="29" fillId="0" borderId="1" xfId="0" applyNumberFormat="1" applyFont="1" applyBorder="1" applyAlignment="1">
      <alignment horizontal="right" vertical="center"/>
    </xf>
    <xf numFmtId="0" fontId="20" fillId="5" borderId="4" xfId="0" applyFont="1" applyFill="1" applyBorder="1" applyAlignment="1">
      <alignment horizontal="center" vertical="center"/>
    </xf>
    <xf numFmtId="0" fontId="20" fillId="5" borderId="5" xfId="0" applyFont="1" applyFill="1" applyBorder="1" applyAlignment="1">
      <alignment horizontal="center" vertical="center"/>
    </xf>
    <xf numFmtId="164" fontId="3" fillId="0" borderId="11" xfId="0" applyNumberFormat="1" applyFont="1" applyBorder="1" applyAlignment="1">
      <alignment horizontal="right" vertical="center"/>
    </xf>
    <xf numFmtId="164" fontId="3" fillId="0" borderId="1" xfId="0" applyNumberFormat="1" applyFont="1" applyBorder="1" applyAlignment="1">
      <alignment horizontal="right" vertical="center"/>
    </xf>
    <xf numFmtId="0" fontId="20" fillId="6" borderId="1" xfId="0" applyFont="1" applyFill="1" applyBorder="1" applyAlignment="1">
      <alignment horizontal="center" vertical="center"/>
    </xf>
    <xf numFmtId="0" fontId="20" fillId="6" borderId="7" xfId="0" applyFont="1" applyFill="1" applyBorder="1" applyAlignment="1">
      <alignment horizontal="center" vertical="center"/>
    </xf>
    <xf numFmtId="3" fontId="3" fillId="0" borderId="2" xfId="0" applyNumberFormat="1" applyFont="1" applyBorder="1" applyAlignment="1">
      <alignment horizontal="right" vertical="center" wrapText="1"/>
    </xf>
    <xf numFmtId="0" fontId="3" fillId="0" borderId="16" xfId="0" applyFont="1" applyBorder="1" applyAlignment="1">
      <alignment horizontal="left" vertical="center" wrapText="1"/>
    </xf>
    <xf numFmtId="3" fontId="3" fillId="0" borderId="11"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3" fontId="3" fillId="0" borderId="0" xfId="0" applyNumberFormat="1" applyFont="1" applyAlignment="1">
      <alignment horizontal="right" vertical="center" wrapText="1"/>
    </xf>
    <xf numFmtId="3" fontId="3" fillId="0" borderId="1" xfId="0" applyNumberFormat="1" applyFont="1" applyBorder="1" applyAlignment="1">
      <alignment horizontal="right" vertical="center" wrapText="1"/>
    </xf>
    <xf numFmtId="3" fontId="3" fillId="0" borderId="15" xfId="0" applyNumberFormat="1" applyFont="1" applyBorder="1" applyAlignment="1">
      <alignment horizontal="right" vertical="center" wrapText="1"/>
    </xf>
    <xf numFmtId="0" fontId="3" fillId="0" borderId="15" xfId="0" applyFont="1" applyBorder="1" applyAlignment="1">
      <alignment horizontal="left" vertical="center" wrapText="1"/>
    </xf>
    <xf numFmtId="0" fontId="44" fillId="0" borderId="2" xfId="0" applyFont="1" applyBorder="1" applyAlignment="1">
      <alignment vertical="center" wrapText="1"/>
    </xf>
    <xf numFmtId="0" fontId="29" fillId="0" borderId="11" xfId="0" applyFont="1" applyBorder="1" applyAlignment="1">
      <alignment horizontal="left" vertical="center" wrapText="1"/>
    </xf>
    <xf numFmtId="0" fontId="29" fillId="0" borderId="14" xfId="0" applyFont="1" applyBorder="1" applyAlignment="1">
      <alignment horizontal="left" vertical="center" wrapText="1"/>
    </xf>
    <xf numFmtId="0" fontId="29" fillId="0" borderId="1" xfId="0" applyFont="1" applyBorder="1" applyAlignment="1">
      <alignment horizontal="left" vertical="center" wrapText="1"/>
    </xf>
    <xf numFmtId="0" fontId="29" fillId="0" borderId="7" xfId="0" applyFont="1" applyBorder="1" applyAlignment="1">
      <alignment horizontal="left" vertical="center" wrapText="1"/>
    </xf>
    <xf numFmtId="0" fontId="3" fillId="0" borderId="11" xfId="0" applyFont="1" applyBorder="1" applyAlignment="1">
      <alignment horizontal="righ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3" fillId="0" borderId="14" xfId="0" applyFont="1" applyBorder="1" applyAlignment="1">
      <alignment horizontal="right" vertical="center"/>
    </xf>
    <xf numFmtId="0" fontId="3" fillId="0" borderId="5" xfId="0" applyFont="1" applyBorder="1" applyAlignment="1">
      <alignment horizontal="right" vertical="center"/>
    </xf>
    <xf numFmtId="0" fontId="3" fillId="0" borderId="7" xfId="0" applyFont="1" applyBorder="1" applyAlignment="1">
      <alignment horizontal="right" vertical="center"/>
    </xf>
    <xf numFmtId="0" fontId="3" fillId="0" borderId="13" xfId="0" applyFont="1" applyBorder="1" applyAlignment="1">
      <alignment horizontal="right" vertical="center"/>
    </xf>
    <xf numFmtId="0" fontId="3" fillId="0" borderId="4" xfId="0" applyFont="1" applyBorder="1" applyAlignment="1">
      <alignment horizontal="right" vertical="center"/>
    </xf>
    <xf numFmtId="0" fontId="3" fillId="0" borderId="6" xfId="0" applyFont="1" applyBorder="1" applyAlignment="1">
      <alignment horizontal="right" vertical="center"/>
    </xf>
    <xf numFmtId="0" fontId="3" fillId="0" borderId="14" xfId="0" applyFont="1" applyBorder="1" applyAlignment="1">
      <alignment horizontal="left" vertical="center" wrapText="1"/>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165" fontId="3" fillId="0" borderId="13" xfId="1" applyNumberFormat="1" applyFont="1" applyBorder="1" applyAlignment="1">
      <alignment horizontal="right" vertical="center"/>
    </xf>
    <xf numFmtId="165" fontId="3" fillId="0" borderId="6" xfId="1" applyNumberFormat="1" applyFont="1" applyBorder="1" applyAlignment="1">
      <alignment horizontal="right" vertical="center"/>
    </xf>
    <xf numFmtId="165" fontId="3" fillId="0" borderId="11" xfId="1" applyNumberFormat="1" applyFont="1" applyBorder="1" applyAlignment="1">
      <alignment horizontal="right" vertical="center"/>
    </xf>
    <xf numFmtId="165" fontId="3" fillId="0" borderId="1" xfId="1" applyNumberFormat="1" applyFont="1" applyBorder="1" applyAlignment="1">
      <alignment horizontal="right" vertical="center"/>
    </xf>
    <xf numFmtId="3" fontId="3" fillId="0" borderId="13" xfId="0" applyNumberFormat="1" applyFont="1" applyBorder="1" applyAlignment="1">
      <alignment horizontal="right" vertical="center"/>
    </xf>
    <xf numFmtId="3" fontId="3" fillId="0" borderId="6" xfId="0" applyNumberFormat="1" applyFont="1" applyBorder="1" applyAlignment="1">
      <alignment horizontal="right" vertical="center"/>
    </xf>
    <xf numFmtId="3" fontId="3" fillId="0" borderId="11" xfId="0" applyNumberFormat="1" applyFont="1" applyBorder="1" applyAlignment="1">
      <alignment horizontal="right" vertical="center"/>
    </xf>
    <xf numFmtId="3" fontId="3" fillId="0" borderId="1" xfId="0" applyNumberFormat="1" applyFont="1" applyBorder="1" applyAlignment="1">
      <alignment horizontal="right" vertical="center"/>
    </xf>
    <xf numFmtId="0" fontId="20" fillId="5" borderId="2" xfId="0" applyFont="1" applyFill="1" applyBorder="1" applyAlignment="1">
      <alignment horizontal="center" vertical="center" wrapText="1"/>
    </xf>
    <xf numFmtId="0" fontId="3" fillId="0" borderId="9" xfId="0" applyFont="1" applyBorder="1" applyAlignment="1">
      <alignment horizontal="left" vertical="center" wrapText="1"/>
    </xf>
    <xf numFmtId="0" fontId="29" fillId="0" borderId="0" xfId="2" applyFont="1" applyAlignment="1">
      <alignment horizontal="left" vertical="top" wrapText="1"/>
    </xf>
    <xf numFmtId="165" fontId="3" fillId="0" borderId="13" xfId="0" applyNumberFormat="1" applyFont="1" applyBorder="1" applyAlignment="1">
      <alignment horizontal="right" vertical="center"/>
    </xf>
    <xf numFmtId="165" fontId="3" fillId="0" borderId="6" xfId="0" applyNumberFormat="1" applyFont="1" applyBorder="1" applyAlignment="1">
      <alignment horizontal="right" vertical="center"/>
    </xf>
    <xf numFmtId="4" fontId="3" fillId="0" borderId="14" xfId="0" applyNumberFormat="1" applyFont="1" applyBorder="1" applyAlignment="1">
      <alignment horizontal="right" vertical="center"/>
    </xf>
    <xf numFmtId="4" fontId="3" fillId="0" borderId="7" xfId="0" applyNumberFormat="1" applyFont="1" applyBorder="1" applyAlignment="1">
      <alignment horizontal="right" vertical="center"/>
    </xf>
    <xf numFmtId="4" fontId="3" fillId="0" borderId="11" xfId="0" applyNumberFormat="1" applyFont="1" applyBorder="1" applyAlignment="1">
      <alignment horizontal="right" vertical="center"/>
    </xf>
    <xf numFmtId="4" fontId="3" fillId="0" borderId="1" xfId="0" applyNumberFormat="1" applyFont="1" applyBorder="1" applyAlignment="1">
      <alignment horizontal="right" vertical="center"/>
    </xf>
    <xf numFmtId="14" fontId="3" fillId="0" borderId="2" xfId="0" applyNumberFormat="1"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vertical="center" wrapText="1"/>
    </xf>
    <xf numFmtId="0" fontId="29" fillId="0" borderId="0" xfId="2" applyFont="1" applyAlignment="1">
      <alignment horizontal="left" vertical="center"/>
    </xf>
    <xf numFmtId="14" fontId="3" fillId="0" borderId="2" xfId="0" applyNumberFormat="1" applyFont="1" applyBorder="1" applyAlignment="1">
      <alignment horizontal="center" vertical="center"/>
    </xf>
    <xf numFmtId="0" fontId="29" fillId="0" borderId="0" xfId="2" applyFont="1" applyAlignment="1">
      <alignment horizontal="left" vertical="center" wrapText="1"/>
    </xf>
  </cellXfs>
  <cellStyles count="4">
    <cellStyle name="Hiperlink" xfId="2" builtinId="8"/>
    <cellStyle name="Normal" xfId="0" builtinId="0"/>
    <cellStyle name="Porcentagem" xfId="1" builtinId="5"/>
    <cellStyle name="Porcentagem 3" xfId="3" xr:uid="{6B0F3850-BC41-4C21-9A5F-80F210902F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22/10/relationships/richValueRel" Target="richData/richValueRel.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alcChain" Target="calcChain.xml"/></Relationships>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7">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ichValueRels>
</file>

<file path=xl/theme/theme1.xml><?xml version="1.0" encoding="utf-8"?>
<a:theme xmlns:a="http://schemas.openxmlformats.org/drawingml/2006/main" name="Tema do Office">
  <a:themeElements>
    <a:clrScheme name="Brava">
      <a:dk1>
        <a:srgbClr val="000000"/>
      </a:dk1>
      <a:lt1>
        <a:srgbClr val="FFFFFF"/>
      </a:lt1>
      <a:dk2>
        <a:srgbClr val="B1B1B1"/>
      </a:dk2>
      <a:lt2>
        <a:srgbClr val="1A0572"/>
      </a:lt2>
      <a:accent1>
        <a:srgbClr val="D4FC00"/>
      </a:accent1>
      <a:accent2>
        <a:srgbClr val="2907B0"/>
      </a:accent2>
      <a:accent3>
        <a:srgbClr val="1A0242"/>
      </a:accent3>
      <a:accent4>
        <a:srgbClr val="74FB00"/>
      </a:accent4>
      <a:accent5>
        <a:srgbClr val="D3FBB7"/>
      </a:accent5>
      <a:accent6>
        <a:srgbClr val="C2C2C2"/>
      </a:accent6>
      <a:hlink>
        <a:srgbClr val="2907B0"/>
      </a:hlink>
      <a:folHlink>
        <a:srgbClr val="1A0572"/>
      </a:folHlink>
    </a:clrScheme>
    <a:fontScheme name="Brava">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ri.bravaenergia.com/sobre-a-brava-energia/responsabilidade-socioambiental-esg/" TargetMode="External"/><Relationship Id="rId2" Type="http://schemas.openxmlformats.org/officeDocument/2006/relationships/hyperlink" Target="https://ri.bravaenergia.com/sobre-a-brava-energia/responsabilidade-socioambiental-esg/" TargetMode="External"/><Relationship Id="rId1" Type="http://schemas.openxmlformats.org/officeDocument/2006/relationships/hyperlink" Target="https://ri.bravaenergia.com/sobre-a-brava-energia/responsabilidade-socioambiental-esg/" TargetMode="External"/><Relationship Id="rId6" Type="http://schemas.openxmlformats.org/officeDocument/2006/relationships/hyperlink" Target="https://ri.bravaenergia.com/en/about-brava-energia/esg-environmental-social-and-governance/" TargetMode="External"/><Relationship Id="rId5" Type="http://schemas.openxmlformats.org/officeDocument/2006/relationships/hyperlink" Target="https://ri.bravaenergia.com/en/about-brava-energia/esg-environmental-social-and-governance/" TargetMode="External"/><Relationship Id="rId4" Type="http://schemas.openxmlformats.org/officeDocument/2006/relationships/hyperlink" Target="https://ri.bravaenergia.com/en/about-brava-energia/esg-environmental-social-and-governance/"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ri.bravaenergia.com/en/financial-information/cvm-documents/" TargetMode="External"/><Relationship Id="rId1" Type="http://schemas.openxmlformats.org/officeDocument/2006/relationships/hyperlink" Target="https://ri.bravaenergia.com/en/corporate-governance/shareholder-structur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ri.bravaenergia.com/en/about-brava-energia/esg-environmental-social-and-governanc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ri.bravaenergia.com/en/about-brava-energia/esg-environmental-social-and-governanc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ri.bravaenergia.com/en/about-brava-energia/esg-environmental-social-and-governanc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hyperlink" Target="https://ri.bravaenergia.com/en/financial-information/results-cen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4D78B-0AB6-4D5B-9838-1ABBDF958AE7}">
  <dimension ref="A1:S19"/>
  <sheetViews>
    <sheetView showGridLines="0" tabSelected="1" workbookViewId="0">
      <selection activeCell="B4" sqref="B4:K10"/>
    </sheetView>
  </sheetViews>
  <sheetFormatPr defaultColWidth="9" defaultRowHeight="16.5" x14ac:dyDescent="0.3"/>
  <cols>
    <col min="1" max="5" width="6.875" style="4" customWidth="1"/>
    <col min="6" max="14" width="13.75" style="4" customWidth="1"/>
    <col min="15" max="18" width="8.625" customWidth="1"/>
    <col min="19" max="16384" width="9" style="4"/>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2" spans="1:19" s="3" customFormat="1" ht="13.5" x14ac:dyDescent="0.25">
      <c r="O2" s="1"/>
      <c r="P2" s="1"/>
      <c r="Q2" s="1"/>
      <c r="R2" s="1"/>
    </row>
    <row r="3" spans="1:19" ht="38.25" x14ac:dyDescent="0.5">
      <c r="A3" s="10"/>
      <c r="B3" s="230" t="s">
        <v>1</v>
      </c>
      <c r="C3" s="230"/>
      <c r="D3" s="230"/>
      <c r="E3" s="230"/>
      <c r="F3" s="230"/>
      <c r="G3" s="230"/>
      <c r="H3" s="230"/>
      <c r="L3" s="227" t="e" vm="2">
        <v>#VALUE!</v>
      </c>
      <c r="M3" s="227"/>
      <c r="N3" s="227"/>
    </row>
    <row r="4" spans="1:19" s="3" customFormat="1" ht="13.5" x14ac:dyDescent="0.25">
      <c r="B4" s="232" t="s">
        <v>910</v>
      </c>
      <c r="C4" s="232"/>
      <c r="D4" s="232"/>
      <c r="E4" s="232"/>
      <c r="F4" s="232"/>
      <c r="G4" s="232"/>
      <c r="H4" s="232"/>
      <c r="I4" s="232"/>
      <c r="J4" s="232"/>
      <c r="K4" s="232"/>
      <c r="L4" s="227"/>
      <c r="M4" s="227"/>
      <c r="N4" s="227"/>
      <c r="O4" s="1"/>
      <c r="P4" s="1"/>
      <c r="Q4" s="1"/>
      <c r="R4" s="1"/>
    </row>
    <row r="5" spans="1:19" s="3" customFormat="1" ht="13.5" x14ac:dyDescent="0.25">
      <c r="B5" s="232"/>
      <c r="C5" s="232"/>
      <c r="D5" s="232"/>
      <c r="E5" s="232"/>
      <c r="F5" s="232"/>
      <c r="G5" s="232"/>
      <c r="H5" s="232"/>
      <c r="I5" s="232"/>
      <c r="J5" s="232"/>
      <c r="K5" s="232"/>
      <c r="L5" s="227"/>
      <c r="M5" s="227"/>
      <c r="N5" s="227"/>
      <c r="O5" s="1"/>
      <c r="P5" s="1"/>
      <c r="Q5" s="1"/>
      <c r="R5" s="1"/>
    </row>
    <row r="6" spans="1:19" s="3" customFormat="1" ht="13.5" x14ac:dyDescent="0.25">
      <c r="B6" s="232"/>
      <c r="C6" s="232"/>
      <c r="D6" s="232"/>
      <c r="E6" s="232"/>
      <c r="F6" s="232"/>
      <c r="G6" s="232"/>
      <c r="H6" s="232"/>
      <c r="I6" s="232"/>
      <c r="J6" s="232"/>
      <c r="K6" s="232"/>
      <c r="L6" s="227"/>
      <c r="M6" s="227"/>
      <c r="N6" s="227"/>
      <c r="O6" s="1"/>
      <c r="P6" s="1"/>
      <c r="Q6" s="1"/>
      <c r="R6" s="1"/>
    </row>
    <row r="7" spans="1:19" s="3" customFormat="1" ht="13.5" x14ac:dyDescent="0.25">
      <c r="B7" s="232"/>
      <c r="C7" s="232"/>
      <c r="D7" s="232"/>
      <c r="E7" s="232"/>
      <c r="F7" s="232"/>
      <c r="G7" s="232"/>
      <c r="H7" s="232"/>
      <c r="I7" s="232"/>
      <c r="J7" s="232"/>
      <c r="K7" s="232"/>
      <c r="L7" s="227"/>
      <c r="M7" s="227"/>
      <c r="N7" s="227"/>
      <c r="O7" s="1"/>
      <c r="P7" s="1"/>
      <c r="Q7" s="1"/>
      <c r="R7" s="1"/>
    </row>
    <row r="8" spans="1:19" s="3" customFormat="1" ht="13.5" x14ac:dyDescent="0.25">
      <c r="B8" s="232"/>
      <c r="C8" s="232"/>
      <c r="D8" s="232"/>
      <c r="E8" s="232"/>
      <c r="F8" s="232"/>
      <c r="G8" s="232"/>
      <c r="H8" s="232"/>
      <c r="I8" s="232"/>
      <c r="J8" s="232"/>
      <c r="K8" s="232"/>
      <c r="L8" s="227"/>
      <c r="M8" s="227"/>
      <c r="N8" s="227"/>
      <c r="O8" s="1"/>
      <c r="P8" s="1"/>
      <c r="Q8" s="1"/>
      <c r="R8" s="1"/>
    </row>
    <row r="9" spans="1:19" s="3" customFormat="1" ht="13.5" x14ac:dyDescent="0.25">
      <c r="B9" s="232"/>
      <c r="C9" s="232"/>
      <c r="D9" s="232"/>
      <c r="E9" s="232"/>
      <c r="F9" s="232"/>
      <c r="G9" s="232"/>
      <c r="H9" s="232"/>
      <c r="I9" s="232"/>
      <c r="J9" s="232"/>
      <c r="K9" s="232"/>
      <c r="L9" s="227"/>
      <c r="M9" s="227"/>
      <c r="N9" s="227"/>
      <c r="O9" s="1"/>
      <c r="P9" s="1"/>
      <c r="Q9" s="1"/>
      <c r="R9" s="1"/>
    </row>
    <row r="10" spans="1:19" s="3" customFormat="1" ht="13.5" x14ac:dyDescent="0.25">
      <c r="B10" s="232"/>
      <c r="C10" s="232"/>
      <c r="D10" s="232"/>
      <c r="E10" s="232"/>
      <c r="F10" s="232"/>
      <c r="G10" s="232"/>
      <c r="H10" s="232"/>
      <c r="I10" s="232"/>
      <c r="J10" s="232"/>
      <c r="K10" s="232"/>
      <c r="L10" s="227"/>
      <c r="M10" s="227"/>
      <c r="N10" s="227"/>
      <c r="O10" s="1"/>
      <c r="P10" s="1"/>
      <c r="Q10" s="1"/>
      <c r="R10" s="1"/>
    </row>
    <row r="11" spans="1:19" s="3" customFormat="1" ht="13.5" x14ac:dyDescent="0.25">
      <c r="O11" s="1"/>
      <c r="P11" s="1"/>
      <c r="Q11" s="1"/>
      <c r="R11" s="1"/>
    </row>
    <row r="12" spans="1:19" ht="30.75" x14ac:dyDescent="0.4">
      <c r="A12" s="8"/>
      <c r="B12" s="231" t="s">
        <v>84</v>
      </c>
      <c r="C12" s="231"/>
      <c r="D12" s="231"/>
      <c r="E12" s="231"/>
      <c r="F12" s="231"/>
      <c r="G12" s="231"/>
      <c r="H12" s="231"/>
      <c r="M12" s="7"/>
      <c r="N12" s="7"/>
    </row>
    <row r="13" spans="1:19" s="3" customFormat="1" ht="13.5" x14ac:dyDescent="0.25">
      <c r="B13" s="228" t="s">
        <v>87</v>
      </c>
      <c r="C13" s="228"/>
      <c r="D13" s="228"/>
      <c r="E13" s="228"/>
      <c r="F13" s="228"/>
      <c r="G13" s="228"/>
      <c r="H13" s="228"/>
      <c r="I13" s="228"/>
      <c r="J13" s="228"/>
      <c r="K13" s="228"/>
      <c r="L13" s="228"/>
      <c r="M13" s="228"/>
      <c r="N13" s="228"/>
      <c r="O13" s="1"/>
      <c r="P13" s="1"/>
      <c r="Q13" s="1"/>
      <c r="R13" s="1"/>
    </row>
    <row r="14" spans="1:19" s="3" customFormat="1" ht="13.5" x14ac:dyDescent="0.25">
      <c r="B14" s="228"/>
      <c r="C14" s="228"/>
      <c r="D14" s="228"/>
      <c r="E14" s="228"/>
      <c r="F14" s="228"/>
      <c r="G14" s="228"/>
      <c r="H14" s="228"/>
      <c r="I14" s="228"/>
      <c r="J14" s="228"/>
      <c r="K14" s="228"/>
      <c r="L14" s="228"/>
      <c r="M14" s="228"/>
      <c r="N14" s="228"/>
      <c r="O14" s="1"/>
      <c r="P14" s="1"/>
      <c r="Q14" s="1"/>
      <c r="R14" s="1"/>
    </row>
    <row r="15" spans="1:19" s="3" customFormat="1" ht="13.5" x14ac:dyDescent="0.25">
      <c r="B15" s="9"/>
      <c r="C15" s="9"/>
      <c r="D15" s="9"/>
      <c r="E15" s="9"/>
      <c r="F15" s="9"/>
      <c r="G15" s="9"/>
      <c r="H15" s="9"/>
      <c r="M15" s="9"/>
      <c r="N15" s="9"/>
      <c r="O15" s="1"/>
      <c r="P15" s="1"/>
      <c r="Q15" s="1"/>
      <c r="R15" s="1"/>
    </row>
    <row r="16" spans="1:19" ht="30.75" x14ac:dyDescent="0.4">
      <c r="A16" s="8"/>
      <c r="B16" s="231" t="s">
        <v>85</v>
      </c>
      <c r="C16" s="231"/>
      <c r="D16" s="231"/>
      <c r="E16" s="231"/>
      <c r="F16" s="231"/>
      <c r="G16" s="231"/>
      <c r="H16" s="231"/>
      <c r="M16" s="7"/>
      <c r="N16" s="7"/>
    </row>
    <row r="17" spans="2:18" s="3" customFormat="1" ht="16.5" customHeight="1" x14ac:dyDescent="0.25">
      <c r="B17" s="229" t="s">
        <v>86</v>
      </c>
      <c r="C17" s="229"/>
      <c r="D17" s="229"/>
      <c r="E17" s="228" t="s">
        <v>88</v>
      </c>
      <c r="F17" s="228"/>
      <c r="G17" s="228"/>
      <c r="H17" s="228"/>
      <c r="I17" s="228"/>
      <c r="J17" s="228"/>
      <c r="K17" s="228"/>
      <c r="L17" s="228"/>
      <c r="M17" s="228"/>
      <c r="N17" s="228"/>
      <c r="O17" s="1"/>
      <c r="P17" s="1"/>
      <c r="Q17" s="1"/>
      <c r="R17" s="1"/>
    </row>
    <row r="18" spans="2:18" s="3" customFormat="1" ht="16.5" customHeight="1" x14ac:dyDescent="0.25">
      <c r="B18" s="229" t="s">
        <v>2</v>
      </c>
      <c r="C18" s="229"/>
      <c r="D18" s="229"/>
      <c r="E18" s="228" t="s">
        <v>89</v>
      </c>
      <c r="F18" s="228"/>
      <c r="G18" s="228"/>
      <c r="H18" s="228"/>
      <c r="I18" s="228"/>
      <c r="J18" s="228"/>
      <c r="K18" s="228"/>
      <c r="L18" s="228"/>
      <c r="M18" s="228"/>
      <c r="N18" s="228"/>
      <c r="O18" s="1"/>
      <c r="P18" s="1"/>
      <c r="Q18" s="1"/>
      <c r="R18" s="1"/>
    </row>
    <row r="19" spans="2:18" s="3" customFormat="1" ht="16.5" customHeight="1" x14ac:dyDescent="0.25">
      <c r="B19" s="229" t="s">
        <v>259</v>
      </c>
      <c r="C19" s="229"/>
      <c r="D19" s="229"/>
      <c r="E19" s="228" t="s">
        <v>90</v>
      </c>
      <c r="F19" s="228"/>
      <c r="G19" s="228"/>
      <c r="H19" s="228"/>
      <c r="I19" s="228"/>
      <c r="J19" s="228"/>
      <c r="K19" s="228"/>
      <c r="L19" s="228"/>
      <c r="M19" s="228"/>
      <c r="N19" s="228"/>
      <c r="O19" s="1"/>
      <c r="P19" s="1"/>
      <c r="Q19" s="1"/>
      <c r="R19" s="1"/>
    </row>
  </sheetData>
  <sheetProtection algorithmName="SHA-512" hashValue="S+PKX688VN6phQO5lNUEFEvvwkjLQ5JsxJt3f/MKhaSfK5Dy4BbTRvWLYhRPSATcUopABrDW3vGNo7P9aLLMfw==" saltValue="bhucplDDHlqDJvJsGLuUOg==" spinCount="100000" sheet="1" objects="1" scenarios="1"/>
  <mergeCells count="12">
    <mergeCell ref="L3:N10"/>
    <mergeCell ref="B13:N14"/>
    <mergeCell ref="B17:D17"/>
    <mergeCell ref="B18:D18"/>
    <mergeCell ref="B19:D19"/>
    <mergeCell ref="E17:N17"/>
    <mergeCell ref="E18:N18"/>
    <mergeCell ref="E19:N19"/>
    <mergeCell ref="B3:H3"/>
    <mergeCell ref="B12:H12"/>
    <mergeCell ref="B16:H16"/>
    <mergeCell ref="B4:K10"/>
  </mergeCells>
  <hyperlinks>
    <hyperlink ref="B17:C17" r:id="rId1" display="Versão PDF RI 2024 |" xr:uid="{C82323C6-4946-439D-AAC3-3BCF30A8F3F9}"/>
    <hyperlink ref="B18:C18" r:id="rId2" display="Performance Data |" xr:uid="{017CC86A-A97B-44FF-BE4C-9199EE8AB2AD}"/>
    <hyperlink ref="B19:C19" r:id="rId3" display="Versão on-line |" xr:uid="{422F346A-6B7D-4456-AB92-236CDF999F63}"/>
    <hyperlink ref="B1" location="Home!A1" display="Home" xr:uid="{224EB725-F4FC-40B1-BD0F-FCA2BD8BB6F8}"/>
    <hyperlink ref="A1" location="Home!A1" display="Home!A1" xr:uid="{E1449042-94FF-4ECD-A9C0-3CA9AEFFC5BD}"/>
    <hyperlink ref="C1" location="GRI!A1" display="Índice GRI" xr:uid="{932ED3F9-81EB-416C-968E-062A580C5AEC}"/>
    <hyperlink ref="D1" location="SASB!A1" display="Índice SASB" xr:uid="{59FA8AD5-47C6-40B5-B42B-EDF2E1202E72}"/>
    <hyperlink ref="E1" location="TCFD!A1" display="Índice TCFD" xr:uid="{7EB86221-968F-4305-85D8-45EFDEBB4614}"/>
    <hyperlink ref="F1" location="Climate!A1" display="Climate change" xr:uid="{722A13EE-CA21-4446-9267-5E365B65B099}"/>
    <hyperlink ref="G1" location="Water!A1" display="Water and effluents" xr:uid="{F5D4F029-9891-4948-8618-AFB8B1E59580}"/>
    <hyperlink ref="H1" location="Environment!A1" display="Environmental management" xr:uid="{75DB52D9-9DA7-48E5-BA57-9949B475088A}"/>
    <hyperlink ref="I1" location="Talent!A1" display="Talent management" xr:uid="{154E8B7E-C3FE-4F62-8B6E-9094AAA0F1DC}"/>
    <hyperlink ref="J1" location="'Socio-EconomicImpact'!A1" display="Socio-economic impact" xr:uid="{60B00CAC-DE6A-4272-98A7-04845AC3DD91}"/>
    <hyperlink ref="K1" location="HumanRights!A1" display="Human rights" xr:uid="{A5C27F7A-32F1-46A4-AB06-F63777CE5A92}"/>
    <hyperlink ref="L1" location="Safety!A1" display="Safety" xr:uid="{2332F718-B1D0-4099-966A-B9056E3142D8}"/>
    <hyperlink ref="M1" location="Assets!A1" display="Asset management" xr:uid="{61173604-9DFB-46B3-B77C-376638ECE23F}"/>
    <hyperlink ref="N1" location="Ethics!A1" display="Ethics and integrity" xr:uid="{6191375B-DB82-4ECD-8D14-92659A063465}"/>
    <hyperlink ref="B17:D17" r:id="rId4" display="PDF version 2024 RAS |" xr:uid="{12540CE7-C10A-4ECA-8383-8FD270855B88}"/>
    <hyperlink ref="B18:D18" r:id="rId5" display="Performance Data |" xr:uid="{047F687D-1C3D-4F0F-9271-2EB254D2EB81}"/>
    <hyperlink ref="B19:D19" r:id="rId6" display="Web version |" xr:uid="{6101BFCF-CBE4-4056-A734-97C04CB82953}"/>
  </hyperlink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0DFD6-642A-4969-9E10-09C430AF563A}">
  <dimension ref="A1:U151"/>
  <sheetViews>
    <sheetView showGridLines="0" zoomScaleNormal="100" workbookViewId="0"/>
  </sheetViews>
  <sheetFormatPr defaultColWidth="9" defaultRowHeight="14.25" x14ac:dyDescent="0.3"/>
  <cols>
    <col min="1" max="5" width="6.875" style="18" customWidth="1"/>
    <col min="6" max="21" width="13.75" style="18" customWidth="1"/>
    <col min="22"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271</v>
      </c>
    </row>
    <row r="6" spans="1:19" s="19" customFormat="1" ht="38.25" x14ac:dyDescent="0.3">
      <c r="B6" s="19" t="e" vm="14">
        <v>#VALUE!</v>
      </c>
      <c r="C6" s="19" t="e" vm="10">
        <v>#VALUE!</v>
      </c>
    </row>
    <row r="9" spans="1:19" x14ac:dyDescent="0.3">
      <c r="A9" s="20"/>
      <c r="B9" s="21" t="s">
        <v>346</v>
      </c>
      <c r="C9" s="20"/>
      <c r="D9" s="20"/>
      <c r="E9" s="20"/>
      <c r="F9" s="20"/>
      <c r="G9" s="20"/>
      <c r="H9" s="20"/>
      <c r="I9" s="20"/>
      <c r="J9" s="20"/>
      <c r="K9" s="20"/>
      <c r="L9" s="20"/>
      <c r="M9" s="20"/>
      <c r="N9" s="20"/>
    </row>
    <row r="11" spans="1:19" x14ac:dyDescent="0.3">
      <c r="B11" s="275" t="s">
        <v>705</v>
      </c>
      <c r="C11" s="275"/>
      <c r="D11" s="275"/>
      <c r="E11" s="275"/>
      <c r="F11" s="275"/>
      <c r="G11" s="275"/>
      <c r="H11" s="275"/>
      <c r="I11" s="275"/>
      <c r="J11" s="275"/>
      <c r="K11" s="275"/>
      <c r="L11" s="275"/>
      <c r="M11" s="275"/>
      <c r="N11" s="275"/>
    </row>
    <row r="12" spans="1:19" x14ac:dyDescent="0.3">
      <c r="B12" s="275"/>
      <c r="C12" s="275"/>
      <c r="D12" s="275"/>
      <c r="E12" s="275"/>
      <c r="F12" s="275"/>
      <c r="G12" s="275"/>
      <c r="H12" s="275"/>
      <c r="I12" s="275"/>
      <c r="J12" s="275"/>
      <c r="K12" s="275"/>
      <c r="L12" s="275"/>
      <c r="M12" s="275"/>
      <c r="N12" s="275"/>
    </row>
    <row r="13" spans="1:19" x14ac:dyDescent="0.3">
      <c r="B13" s="275"/>
      <c r="C13" s="275"/>
      <c r="D13" s="275"/>
      <c r="E13" s="275"/>
      <c r="F13" s="275"/>
      <c r="G13" s="275"/>
      <c r="H13" s="275"/>
      <c r="I13" s="275"/>
      <c r="J13" s="275"/>
      <c r="K13" s="275"/>
      <c r="L13" s="275"/>
      <c r="M13" s="275"/>
      <c r="N13" s="275"/>
    </row>
    <row r="14" spans="1:19" x14ac:dyDescent="0.3">
      <c r="B14" s="275"/>
      <c r="C14" s="275"/>
      <c r="D14" s="275"/>
      <c r="E14" s="275"/>
      <c r="F14" s="275"/>
      <c r="G14" s="275"/>
      <c r="H14" s="275"/>
      <c r="I14" s="275"/>
      <c r="J14" s="275"/>
      <c r="K14" s="275"/>
      <c r="L14" s="275"/>
      <c r="M14" s="275"/>
      <c r="N14" s="275"/>
    </row>
    <row r="15" spans="1:19" x14ac:dyDescent="0.3">
      <c r="B15" s="275"/>
      <c r="C15" s="275"/>
      <c r="D15" s="275"/>
      <c r="E15" s="275"/>
      <c r="F15" s="275"/>
      <c r="G15" s="275"/>
      <c r="H15" s="275"/>
      <c r="I15" s="275"/>
      <c r="J15" s="275"/>
      <c r="K15" s="275"/>
      <c r="L15" s="275"/>
      <c r="M15" s="275"/>
      <c r="N15" s="275"/>
    </row>
    <row r="16" spans="1:19" x14ac:dyDescent="0.3">
      <c r="B16" s="275"/>
      <c r="C16" s="275"/>
      <c r="D16" s="275"/>
      <c r="E16" s="275"/>
      <c r="F16" s="275"/>
      <c r="G16" s="275"/>
      <c r="H16" s="275"/>
      <c r="I16" s="275"/>
      <c r="J16" s="275"/>
      <c r="K16" s="275"/>
      <c r="L16" s="275"/>
      <c r="M16" s="275"/>
      <c r="N16" s="275"/>
    </row>
    <row r="17" spans="2:14" x14ac:dyDescent="0.3">
      <c r="B17" s="275"/>
      <c r="C17" s="275"/>
      <c r="D17" s="275"/>
      <c r="E17" s="275"/>
      <c r="F17" s="275"/>
      <c r="G17" s="275"/>
      <c r="H17" s="275"/>
      <c r="I17" s="275"/>
      <c r="J17" s="275"/>
      <c r="K17" s="275"/>
      <c r="L17" s="275"/>
      <c r="M17" s="275"/>
      <c r="N17" s="275"/>
    </row>
    <row r="18" spans="2:14" x14ac:dyDescent="0.3">
      <c r="B18" s="275"/>
      <c r="C18" s="275"/>
      <c r="D18" s="275"/>
      <c r="E18" s="275"/>
      <c r="F18" s="275"/>
      <c r="G18" s="275"/>
      <c r="H18" s="275"/>
      <c r="I18" s="275"/>
      <c r="J18" s="275"/>
      <c r="K18" s="275"/>
      <c r="L18" s="275"/>
      <c r="M18" s="275"/>
      <c r="N18" s="275"/>
    </row>
    <row r="19" spans="2:14" x14ac:dyDescent="0.3">
      <c r="B19" s="275"/>
      <c r="C19" s="275"/>
      <c r="D19" s="275"/>
      <c r="E19" s="275"/>
      <c r="F19" s="275"/>
      <c r="G19" s="275"/>
      <c r="H19" s="275"/>
      <c r="I19" s="275"/>
      <c r="J19" s="275"/>
      <c r="K19" s="275"/>
      <c r="L19" s="275"/>
      <c r="M19" s="275"/>
      <c r="N19" s="275"/>
    </row>
    <row r="21" spans="2:14" s="47" customFormat="1" ht="15" x14ac:dyDescent="0.3">
      <c r="B21" s="266" t="s">
        <v>706</v>
      </c>
      <c r="C21" s="266"/>
      <c r="D21" s="266"/>
      <c r="E21" s="266"/>
      <c r="F21" s="266"/>
      <c r="G21" s="299">
        <v>2024</v>
      </c>
      <c r="H21" s="300"/>
      <c r="I21" s="266">
        <v>2023</v>
      </c>
      <c r="J21" s="266"/>
      <c r="K21" s="266"/>
      <c r="L21" s="266"/>
      <c r="M21" s="299" t="s">
        <v>10</v>
      </c>
      <c r="N21" s="300"/>
    </row>
    <row r="22" spans="2:14" s="47" customFormat="1" ht="13.5" x14ac:dyDescent="0.3">
      <c r="B22" s="266"/>
      <c r="C22" s="266"/>
      <c r="D22" s="266"/>
      <c r="E22" s="266"/>
      <c r="F22" s="266"/>
      <c r="G22" s="299" t="s">
        <v>40</v>
      </c>
      <c r="H22" s="300"/>
      <c r="I22" s="266" t="s">
        <v>4</v>
      </c>
      <c r="J22" s="266"/>
      <c r="K22" s="266" t="s">
        <v>5</v>
      </c>
      <c r="L22" s="266"/>
      <c r="M22" s="299" t="s">
        <v>5</v>
      </c>
      <c r="N22" s="300"/>
    </row>
    <row r="23" spans="2:14" s="47" customFormat="1" ht="13.5" x14ac:dyDescent="0.3">
      <c r="B23" s="266"/>
      <c r="C23" s="266"/>
      <c r="D23" s="266"/>
      <c r="E23" s="266"/>
      <c r="F23" s="266"/>
      <c r="G23" s="26" t="s">
        <v>578</v>
      </c>
      <c r="H23" s="27" t="s">
        <v>579</v>
      </c>
      <c r="I23" s="17" t="s">
        <v>578</v>
      </c>
      <c r="J23" s="17" t="s">
        <v>579</v>
      </c>
      <c r="K23" s="17" t="s">
        <v>578</v>
      </c>
      <c r="L23" s="17" t="s">
        <v>579</v>
      </c>
      <c r="M23" s="26" t="s">
        <v>578</v>
      </c>
      <c r="N23" s="27" t="s">
        <v>579</v>
      </c>
    </row>
    <row r="24" spans="2:14" x14ac:dyDescent="0.3">
      <c r="B24" s="252" t="s">
        <v>647</v>
      </c>
      <c r="C24" s="252"/>
      <c r="D24" s="252"/>
      <c r="E24" s="252"/>
      <c r="F24" s="277"/>
      <c r="G24" s="67">
        <v>1</v>
      </c>
      <c r="H24" s="68">
        <v>0</v>
      </c>
      <c r="I24" s="66">
        <v>1</v>
      </c>
      <c r="J24" s="66">
        <v>0</v>
      </c>
      <c r="K24" s="66">
        <v>1</v>
      </c>
      <c r="L24" s="66">
        <v>0</v>
      </c>
      <c r="M24" s="67">
        <v>0.66666666666666663</v>
      </c>
      <c r="N24" s="68">
        <v>0.33333333333333331</v>
      </c>
    </row>
    <row r="25" spans="2:14" x14ac:dyDescent="0.3">
      <c r="B25" s="252" t="s">
        <v>648</v>
      </c>
      <c r="C25" s="252"/>
      <c r="D25" s="252"/>
      <c r="E25" s="252"/>
      <c r="F25" s="277"/>
      <c r="G25" s="67">
        <v>0.82371794871794868</v>
      </c>
      <c r="H25" s="68">
        <v>0.17628205128205129</v>
      </c>
      <c r="I25" s="66">
        <v>0.83597883597883593</v>
      </c>
      <c r="J25" s="66">
        <v>0.16402116402116401</v>
      </c>
      <c r="K25" s="66">
        <v>0.61290322580645162</v>
      </c>
      <c r="L25" s="66">
        <v>0.38709677419354838</v>
      </c>
      <c r="M25" s="67">
        <v>0.61224489795918369</v>
      </c>
      <c r="N25" s="68">
        <v>0.38775510204081631</v>
      </c>
    </row>
    <row r="26" spans="2:14" x14ac:dyDescent="0.3">
      <c r="B26" s="252" t="s">
        <v>649</v>
      </c>
      <c r="C26" s="252"/>
      <c r="D26" s="252"/>
      <c r="E26" s="252"/>
      <c r="F26" s="277"/>
      <c r="G26" s="67">
        <v>0.68387096774193545</v>
      </c>
      <c r="H26" s="68">
        <v>0.31612903225806449</v>
      </c>
      <c r="I26" s="66">
        <v>0.74721189591078063</v>
      </c>
      <c r="J26" s="66">
        <v>0.25278810408921931</v>
      </c>
      <c r="K26" s="66">
        <v>0.68965517241379315</v>
      </c>
      <c r="L26" s="66">
        <v>0.2413793103448276</v>
      </c>
      <c r="M26" s="67">
        <v>0.75</v>
      </c>
      <c r="N26" s="68">
        <v>0.25</v>
      </c>
    </row>
    <row r="27" spans="2:14" x14ac:dyDescent="0.3">
      <c r="B27" s="252" t="s">
        <v>650</v>
      </c>
      <c r="C27" s="252"/>
      <c r="D27" s="252"/>
      <c r="E27" s="252"/>
      <c r="F27" s="277"/>
      <c r="G27" s="67">
        <v>0.42857142857142855</v>
      </c>
      <c r="H27" s="68">
        <v>0.5714285714285714</v>
      </c>
      <c r="I27" s="66">
        <v>0.41095890410958902</v>
      </c>
      <c r="J27" s="66">
        <v>0.58904109589041098</v>
      </c>
      <c r="K27" s="66">
        <v>0.37681159420289856</v>
      </c>
      <c r="L27" s="66">
        <v>0.57971014492753625</v>
      </c>
      <c r="M27" s="67">
        <v>0.47058823529411764</v>
      </c>
      <c r="N27" s="68">
        <v>0.52941176470588236</v>
      </c>
    </row>
    <row r="28" spans="2:14" x14ac:dyDescent="0.3">
      <c r="B28" s="252" t="s">
        <v>651</v>
      </c>
      <c r="C28" s="252"/>
      <c r="D28" s="252"/>
      <c r="E28" s="252"/>
      <c r="F28" s="277"/>
      <c r="G28" s="67">
        <v>0.89763779527559051</v>
      </c>
      <c r="H28" s="68">
        <v>0.10236220472440945</v>
      </c>
      <c r="I28" s="66">
        <v>0.86991869918699183</v>
      </c>
      <c r="J28" s="66">
        <v>0.13008130081300814</v>
      </c>
      <c r="K28" s="84" t="s">
        <v>7</v>
      </c>
      <c r="L28" s="84" t="s">
        <v>7</v>
      </c>
      <c r="M28" s="86" t="s">
        <v>7</v>
      </c>
      <c r="N28" s="88" t="s">
        <v>7</v>
      </c>
    </row>
    <row r="29" spans="2:14" x14ac:dyDescent="0.3">
      <c r="B29" s="252" t="s">
        <v>652</v>
      </c>
      <c r="C29" s="252"/>
      <c r="D29" s="252"/>
      <c r="E29" s="252"/>
      <c r="F29" s="277"/>
      <c r="G29" s="67">
        <v>0.42857142857142855</v>
      </c>
      <c r="H29" s="68">
        <v>0.5714285714285714</v>
      </c>
      <c r="I29" s="66">
        <v>0.5</v>
      </c>
      <c r="J29" s="66">
        <v>0.5</v>
      </c>
      <c r="K29" s="84" t="s">
        <v>7</v>
      </c>
      <c r="L29" s="84" t="s">
        <v>7</v>
      </c>
      <c r="M29" s="86" t="s">
        <v>7</v>
      </c>
      <c r="N29" s="88" t="s">
        <v>7</v>
      </c>
    </row>
    <row r="30" spans="2:14" x14ac:dyDescent="0.3">
      <c r="B30" s="272" t="s">
        <v>3</v>
      </c>
      <c r="C30" s="272"/>
      <c r="D30" s="272"/>
      <c r="E30" s="272"/>
      <c r="F30" s="273"/>
      <c r="G30" s="76">
        <v>0.71669626998223801</v>
      </c>
      <c r="H30" s="77">
        <v>0.28330373001776199</v>
      </c>
      <c r="I30" s="78">
        <v>0.71153846153846156</v>
      </c>
      <c r="J30" s="78">
        <v>0.28846153846153844</v>
      </c>
      <c r="K30" s="78">
        <v>0.53374233128834359</v>
      </c>
      <c r="L30" s="78">
        <v>0.43558282208588955</v>
      </c>
      <c r="M30" s="76">
        <v>0.57894736842105265</v>
      </c>
      <c r="N30" s="77">
        <v>0.42105263157894735</v>
      </c>
    </row>
    <row r="31" spans="2:14" s="183" customFormat="1" ht="13.5" x14ac:dyDescent="0.3">
      <c r="B31" s="270" t="s">
        <v>712</v>
      </c>
      <c r="C31" s="270"/>
      <c r="D31" s="270"/>
      <c r="E31" s="270"/>
      <c r="F31" s="270"/>
      <c r="G31" s="270"/>
      <c r="H31" s="270"/>
      <c r="I31" s="270"/>
      <c r="J31" s="270"/>
      <c r="K31" s="270"/>
      <c r="L31" s="270"/>
      <c r="M31" s="270"/>
      <c r="N31" s="270"/>
    </row>
    <row r="32" spans="2:14" s="183" customFormat="1" ht="13.5" x14ac:dyDescent="0.3">
      <c r="B32" s="290"/>
      <c r="C32" s="290"/>
      <c r="D32" s="290"/>
      <c r="E32" s="290"/>
      <c r="F32" s="290"/>
      <c r="G32" s="290"/>
      <c r="H32" s="290"/>
      <c r="I32" s="290"/>
      <c r="J32" s="290"/>
      <c r="K32" s="290"/>
      <c r="L32" s="290"/>
      <c r="M32" s="290"/>
      <c r="N32" s="290"/>
    </row>
    <row r="33" spans="2:21" s="183" customFormat="1" ht="13.5" x14ac:dyDescent="0.3">
      <c r="B33" s="271"/>
      <c r="C33" s="271"/>
      <c r="D33" s="271"/>
      <c r="E33" s="271"/>
      <c r="F33" s="271"/>
      <c r="G33" s="271"/>
      <c r="H33" s="271"/>
      <c r="I33" s="271"/>
      <c r="J33" s="271"/>
      <c r="K33" s="271"/>
      <c r="L33" s="271"/>
      <c r="M33" s="271"/>
      <c r="N33" s="271"/>
    </row>
    <row r="35" spans="2:21" s="47" customFormat="1" ht="25.5" x14ac:dyDescent="0.3">
      <c r="B35" s="267" t="s">
        <v>707</v>
      </c>
      <c r="C35" s="267"/>
      <c r="D35" s="267"/>
      <c r="E35" s="267"/>
      <c r="F35" s="267"/>
      <c r="G35" s="267"/>
      <c r="H35" s="267"/>
      <c r="I35" s="16" t="s">
        <v>613</v>
      </c>
      <c r="J35" s="16" t="s">
        <v>614</v>
      </c>
      <c r="K35" s="16" t="s">
        <v>615</v>
      </c>
      <c r="L35" s="16" t="s">
        <v>616</v>
      </c>
      <c r="M35" s="16" t="s">
        <v>617</v>
      </c>
      <c r="N35" s="16" t="s">
        <v>714</v>
      </c>
    </row>
    <row r="36" spans="2:21" x14ac:dyDescent="0.3">
      <c r="B36" s="252" t="s">
        <v>647</v>
      </c>
      <c r="C36" s="252"/>
      <c r="D36" s="252"/>
      <c r="E36" s="252"/>
      <c r="F36" s="252"/>
      <c r="G36" s="252"/>
      <c r="H36" s="252"/>
      <c r="I36" s="66">
        <v>0</v>
      </c>
      <c r="J36" s="66">
        <v>0</v>
      </c>
      <c r="K36" s="66">
        <v>0.2</v>
      </c>
      <c r="L36" s="66">
        <v>0.2</v>
      </c>
      <c r="M36" s="66">
        <v>0.2</v>
      </c>
      <c r="N36" s="66">
        <v>0.4</v>
      </c>
    </row>
    <row r="37" spans="2:21" x14ac:dyDescent="0.3">
      <c r="B37" s="252" t="s">
        <v>648</v>
      </c>
      <c r="C37" s="252"/>
      <c r="D37" s="252"/>
      <c r="E37" s="252"/>
      <c r="F37" s="252"/>
      <c r="G37" s="252"/>
      <c r="H37" s="252"/>
      <c r="I37" s="66">
        <v>0</v>
      </c>
      <c r="J37" s="66">
        <v>3.5256410256410256E-2</v>
      </c>
      <c r="K37" s="66">
        <v>0.32692307692307693</v>
      </c>
      <c r="L37" s="66">
        <v>0.33333333333333331</v>
      </c>
      <c r="M37" s="66">
        <v>0.14423076923076922</v>
      </c>
      <c r="N37" s="66">
        <v>0.16025641025641027</v>
      </c>
    </row>
    <row r="38" spans="2:21" x14ac:dyDescent="0.3">
      <c r="B38" s="252" t="s">
        <v>649</v>
      </c>
      <c r="C38" s="252"/>
      <c r="D38" s="252"/>
      <c r="E38" s="252"/>
      <c r="F38" s="252"/>
      <c r="G38" s="252"/>
      <c r="H38" s="252"/>
      <c r="I38" s="66">
        <v>0</v>
      </c>
      <c r="J38" s="66">
        <v>0.15806451612903225</v>
      </c>
      <c r="K38" s="66">
        <v>0.39032258064516129</v>
      </c>
      <c r="L38" s="66">
        <v>0.30967741935483872</v>
      </c>
      <c r="M38" s="66">
        <v>9.3548387096774197E-2</v>
      </c>
      <c r="N38" s="66">
        <v>4.8387096774193547E-2</v>
      </c>
    </row>
    <row r="39" spans="2:21" x14ac:dyDescent="0.3">
      <c r="B39" s="252" t="s">
        <v>650</v>
      </c>
      <c r="C39" s="252"/>
      <c r="D39" s="252"/>
      <c r="E39" s="252"/>
      <c r="F39" s="252"/>
      <c r="G39" s="252"/>
      <c r="H39" s="252"/>
      <c r="I39" s="66">
        <v>0</v>
      </c>
      <c r="J39" s="66">
        <v>0.20634920634920634</v>
      </c>
      <c r="K39" s="66">
        <v>0.39153439153439151</v>
      </c>
      <c r="L39" s="66">
        <v>0.32275132275132273</v>
      </c>
      <c r="M39" s="66">
        <v>6.3492063492063489E-2</v>
      </c>
      <c r="N39" s="66">
        <v>1.5873015873015872E-2</v>
      </c>
    </row>
    <row r="40" spans="2:21" x14ac:dyDescent="0.3">
      <c r="B40" s="252" t="s">
        <v>651</v>
      </c>
      <c r="C40" s="252"/>
      <c r="D40" s="252"/>
      <c r="E40" s="252"/>
      <c r="F40" s="252"/>
      <c r="G40" s="252"/>
      <c r="H40" s="252"/>
      <c r="I40" s="66">
        <v>7.874015748031496E-3</v>
      </c>
      <c r="J40" s="66">
        <v>0.12992125984251968</v>
      </c>
      <c r="K40" s="66">
        <v>0.39370078740157483</v>
      </c>
      <c r="L40" s="66">
        <v>0.35039370078740156</v>
      </c>
      <c r="M40" s="66">
        <v>7.4803149606299218E-2</v>
      </c>
      <c r="N40" s="66">
        <v>4.3307086614173228E-2</v>
      </c>
    </row>
    <row r="41" spans="2:21" x14ac:dyDescent="0.3">
      <c r="B41" s="252" t="s">
        <v>652</v>
      </c>
      <c r="C41" s="252"/>
      <c r="D41" s="252"/>
      <c r="E41" s="252"/>
      <c r="F41" s="252"/>
      <c r="G41" s="252"/>
      <c r="H41" s="252"/>
      <c r="I41" s="66">
        <v>5.3571428571428568E-2</v>
      </c>
      <c r="J41" s="66">
        <v>0.26785714285714285</v>
      </c>
      <c r="K41" s="66">
        <v>0.30357142857142855</v>
      </c>
      <c r="L41" s="66">
        <v>0.2857142857142857</v>
      </c>
      <c r="M41" s="66">
        <v>8.9285714285714288E-2</v>
      </c>
      <c r="N41" s="66">
        <v>0</v>
      </c>
    </row>
    <row r="42" spans="2:21" x14ac:dyDescent="0.3">
      <c r="B42" s="272" t="s">
        <v>3</v>
      </c>
      <c r="C42" s="272"/>
      <c r="D42" s="272"/>
      <c r="E42" s="272"/>
      <c r="F42" s="272"/>
      <c r="G42" s="272"/>
      <c r="H42" s="272"/>
      <c r="I42" s="78">
        <v>4.4404973357015983E-3</v>
      </c>
      <c r="J42" s="78">
        <v>0.130550621669627</v>
      </c>
      <c r="K42" s="78">
        <v>0.3685612788632327</v>
      </c>
      <c r="L42" s="78">
        <v>0.32593250444049732</v>
      </c>
      <c r="M42" s="78">
        <v>9.8579040852575489E-2</v>
      </c>
      <c r="N42" s="78">
        <v>7.1936056838365903E-2</v>
      </c>
    </row>
    <row r="44" spans="2:21" s="47" customFormat="1" ht="15" customHeight="1" x14ac:dyDescent="0.3">
      <c r="B44" s="267" t="s">
        <v>708</v>
      </c>
      <c r="C44" s="267"/>
      <c r="D44" s="267"/>
      <c r="E44" s="267"/>
      <c r="F44" s="269"/>
      <c r="G44" s="299">
        <v>2023</v>
      </c>
      <c r="H44" s="266"/>
      <c r="I44" s="266"/>
      <c r="J44" s="266"/>
      <c r="K44" s="266"/>
      <c r="L44" s="266"/>
      <c r="M44" s="266"/>
      <c r="N44" s="266"/>
      <c r="O44" s="300"/>
      <c r="P44" s="299" t="s">
        <v>11</v>
      </c>
      <c r="Q44" s="266"/>
      <c r="R44" s="266"/>
      <c r="S44" s="266"/>
      <c r="T44" s="266"/>
      <c r="U44" s="300"/>
    </row>
    <row r="45" spans="2:21" s="47" customFormat="1" ht="13.5" x14ac:dyDescent="0.3">
      <c r="B45" s="267"/>
      <c r="C45" s="267"/>
      <c r="D45" s="267"/>
      <c r="E45" s="267"/>
      <c r="F45" s="269"/>
      <c r="G45" s="299" t="s">
        <v>4</v>
      </c>
      <c r="H45" s="266"/>
      <c r="I45" s="266"/>
      <c r="J45" s="266" t="s">
        <v>5</v>
      </c>
      <c r="K45" s="266"/>
      <c r="L45" s="266"/>
      <c r="M45" s="266"/>
      <c r="N45" s="266"/>
      <c r="O45" s="300"/>
      <c r="P45" s="299" t="s">
        <v>5</v>
      </c>
      <c r="Q45" s="266"/>
      <c r="R45" s="266"/>
      <c r="S45" s="266"/>
      <c r="T45" s="266"/>
      <c r="U45" s="300"/>
    </row>
    <row r="46" spans="2:21" s="47" customFormat="1" ht="25.5" x14ac:dyDescent="0.3">
      <c r="B46" s="267"/>
      <c r="C46" s="267"/>
      <c r="D46" s="267"/>
      <c r="E46" s="267"/>
      <c r="F46" s="269"/>
      <c r="G46" s="69" t="s">
        <v>709</v>
      </c>
      <c r="H46" s="16" t="s">
        <v>710</v>
      </c>
      <c r="I46" s="16" t="s">
        <v>711</v>
      </c>
      <c r="J46" s="16" t="s">
        <v>613</v>
      </c>
      <c r="K46" s="16" t="s">
        <v>614</v>
      </c>
      <c r="L46" s="16" t="s">
        <v>615</v>
      </c>
      <c r="M46" s="16" t="s">
        <v>616</v>
      </c>
      <c r="N46" s="16" t="s">
        <v>617</v>
      </c>
      <c r="O46" s="70" t="s">
        <v>714</v>
      </c>
      <c r="P46" s="69" t="s">
        <v>613</v>
      </c>
      <c r="Q46" s="16" t="s">
        <v>614</v>
      </c>
      <c r="R46" s="16" t="s">
        <v>615</v>
      </c>
      <c r="S46" s="16" t="s">
        <v>616</v>
      </c>
      <c r="T46" s="16" t="s">
        <v>617</v>
      </c>
      <c r="U46" s="70" t="s">
        <v>714</v>
      </c>
    </row>
    <row r="47" spans="2:21" x14ac:dyDescent="0.3">
      <c r="B47" s="252" t="s">
        <v>647</v>
      </c>
      <c r="C47" s="252"/>
      <c r="D47" s="252"/>
      <c r="E47" s="252"/>
      <c r="F47" s="277"/>
      <c r="G47" s="67">
        <v>0</v>
      </c>
      <c r="H47" s="66">
        <v>0.6</v>
      </c>
      <c r="I47" s="66">
        <v>0.4</v>
      </c>
      <c r="J47" s="66">
        <v>0</v>
      </c>
      <c r="K47" s="66">
        <v>0</v>
      </c>
      <c r="L47" s="66">
        <v>0.33333333333333331</v>
      </c>
      <c r="M47" s="66">
        <v>0</v>
      </c>
      <c r="N47" s="66">
        <v>0</v>
      </c>
      <c r="O47" s="68">
        <v>0.66666666666666663</v>
      </c>
      <c r="P47" s="67">
        <v>0</v>
      </c>
      <c r="Q47" s="66">
        <v>0</v>
      </c>
      <c r="R47" s="66">
        <v>0</v>
      </c>
      <c r="S47" s="66">
        <v>0.33333333333333331</v>
      </c>
      <c r="T47" s="66">
        <v>0.33333333333333331</v>
      </c>
      <c r="U47" s="68">
        <v>0.33333333333333331</v>
      </c>
    </row>
    <row r="48" spans="2:21" x14ac:dyDescent="0.3">
      <c r="B48" s="252" t="s">
        <v>648</v>
      </c>
      <c r="C48" s="252"/>
      <c r="D48" s="252"/>
      <c r="E48" s="252"/>
      <c r="F48" s="277"/>
      <c r="G48" s="67">
        <v>3.7037037037037035E-2</v>
      </c>
      <c r="H48" s="66">
        <v>0.59788359788359791</v>
      </c>
      <c r="I48" s="66">
        <v>0.36507936507936506</v>
      </c>
      <c r="J48" s="66">
        <v>0</v>
      </c>
      <c r="K48" s="66">
        <v>0</v>
      </c>
      <c r="L48" s="66">
        <v>0.19354838709677419</v>
      </c>
      <c r="M48" s="66">
        <v>0.41935483870967744</v>
      </c>
      <c r="N48" s="66">
        <v>0.20967741935483872</v>
      </c>
      <c r="O48" s="68">
        <v>0.17741935483870969</v>
      </c>
      <c r="P48" s="67">
        <v>0</v>
      </c>
      <c r="Q48" s="66">
        <v>0</v>
      </c>
      <c r="R48" s="66">
        <v>0.18367346938775511</v>
      </c>
      <c r="S48" s="66">
        <v>0.46938775510204084</v>
      </c>
      <c r="T48" s="66">
        <v>0.14285714285714285</v>
      </c>
      <c r="U48" s="68">
        <v>0.20408163265306123</v>
      </c>
    </row>
    <row r="49" spans="2:21" x14ac:dyDescent="0.3">
      <c r="B49" s="252" t="s">
        <v>649</v>
      </c>
      <c r="C49" s="252"/>
      <c r="D49" s="252"/>
      <c r="E49" s="252"/>
      <c r="F49" s="277"/>
      <c r="G49" s="67">
        <v>0.10037174721189591</v>
      </c>
      <c r="H49" s="66">
        <v>0.72490706319702602</v>
      </c>
      <c r="I49" s="66">
        <v>0.17472118959107807</v>
      </c>
      <c r="J49" s="66">
        <v>0</v>
      </c>
      <c r="K49" s="66">
        <v>6.8965517241379309E-2</v>
      </c>
      <c r="L49" s="66">
        <v>0.2413793103448276</v>
      </c>
      <c r="M49" s="66">
        <v>0.27586206896551724</v>
      </c>
      <c r="N49" s="66">
        <v>0.34482758620689657</v>
      </c>
      <c r="O49" s="68">
        <v>6.8965517241379309E-2</v>
      </c>
      <c r="P49" s="67">
        <v>0</v>
      </c>
      <c r="Q49" s="66">
        <v>3.125E-2</v>
      </c>
      <c r="R49" s="66">
        <v>0.4375</v>
      </c>
      <c r="S49" s="66">
        <v>0.25</v>
      </c>
      <c r="T49" s="66">
        <v>0.1875</v>
      </c>
      <c r="U49" s="68">
        <v>9.375E-2</v>
      </c>
    </row>
    <row r="50" spans="2:21" x14ac:dyDescent="0.3">
      <c r="B50" s="252" t="s">
        <v>650</v>
      </c>
      <c r="C50" s="252"/>
      <c r="D50" s="252"/>
      <c r="E50" s="252"/>
      <c r="F50" s="277"/>
      <c r="G50" s="67">
        <v>0.15753424657534246</v>
      </c>
      <c r="H50" s="66">
        <v>0.71917808219178081</v>
      </c>
      <c r="I50" s="66">
        <v>0.12328767123287671</v>
      </c>
      <c r="J50" s="66">
        <v>2.8985507246376812E-2</v>
      </c>
      <c r="K50" s="66">
        <v>0.17391304347826086</v>
      </c>
      <c r="L50" s="66">
        <v>0.40579710144927539</v>
      </c>
      <c r="M50" s="66">
        <v>0.34782608695652173</v>
      </c>
      <c r="N50" s="66">
        <v>4.3478260869565216E-2</v>
      </c>
      <c r="O50" s="68">
        <v>0</v>
      </c>
      <c r="P50" s="67">
        <v>2.9411764705882353E-2</v>
      </c>
      <c r="Q50" s="66">
        <v>0.19117647058823528</v>
      </c>
      <c r="R50" s="66">
        <v>0.4264705882352941</v>
      </c>
      <c r="S50" s="66">
        <v>0.30882352941176472</v>
      </c>
      <c r="T50" s="66">
        <v>4.4117647058823532E-2</v>
      </c>
      <c r="U50" s="68">
        <v>0</v>
      </c>
    </row>
    <row r="51" spans="2:21" x14ac:dyDescent="0.3">
      <c r="B51" s="252" t="s">
        <v>651</v>
      </c>
      <c r="C51" s="252"/>
      <c r="D51" s="252"/>
      <c r="E51" s="252"/>
      <c r="F51" s="277"/>
      <c r="G51" s="67">
        <v>6.5040650406504072E-2</v>
      </c>
      <c r="H51" s="66">
        <v>0.80487804878048785</v>
      </c>
      <c r="I51" s="66">
        <v>0.13008130081300814</v>
      </c>
      <c r="J51" s="84" t="s">
        <v>7</v>
      </c>
      <c r="K51" s="84" t="s">
        <v>7</v>
      </c>
      <c r="L51" s="84" t="s">
        <v>7</v>
      </c>
      <c r="M51" s="84" t="s">
        <v>7</v>
      </c>
      <c r="N51" s="84" t="s">
        <v>7</v>
      </c>
      <c r="O51" s="88" t="s">
        <v>7</v>
      </c>
      <c r="P51" s="86" t="s">
        <v>7</v>
      </c>
      <c r="Q51" s="84" t="s">
        <v>7</v>
      </c>
      <c r="R51" s="84" t="s">
        <v>7</v>
      </c>
      <c r="S51" s="84" t="s">
        <v>7</v>
      </c>
      <c r="T51" s="84" t="s">
        <v>7</v>
      </c>
      <c r="U51" s="88" t="s">
        <v>7</v>
      </c>
    </row>
    <row r="52" spans="2:21" x14ac:dyDescent="0.3">
      <c r="B52" s="252" t="s">
        <v>652</v>
      </c>
      <c r="C52" s="252"/>
      <c r="D52" s="252"/>
      <c r="E52" s="252"/>
      <c r="F52" s="277"/>
      <c r="G52" s="67">
        <v>0.35416666666666669</v>
      </c>
      <c r="H52" s="66">
        <v>0.5625</v>
      </c>
      <c r="I52" s="66">
        <v>8.3333333333333329E-2</v>
      </c>
      <c r="J52" s="84" t="s">
        <v>7</v>
      </c>
      <c r="K52" s="84" t="s">
        <v>7</v>
      </c>
      <c r="L52" s="84" t="s">
        <v>7</v>
      </c>
      <c r="M52" s="84" t="s">
        <v>7</v>
      </c>
      <c r="N52" s="84" t="s">
        <v>7</v>
      </c>
      <c r="O52" s="88" t="s">
        <v>7</v>
      </c>
      <c r="P52" s="86" t="s">
        <v>7</v>
      </c>
      <c r="Q52" s="84" t="s">
        <v>7</v>
      </c>
      <c r="R52" s="84" t="s">
        <v>7</v>
      </c>
      <c r="S52" s="84" t="s">
        <v>7</v>
      </c>
      <c r="T52" s="84" t="s">
        <v>7</v>
      </c>
      <c r="U52" s="88" t="s">
        <v>7</v>
      </c>
    </row>
    <row r="53" spans="2:21" x14ac:dyDescent="0.3">
      <c r="B53" s="272" t="s">
        <v>3</v>
      </c>
      <c r="C53" s="272"/>
      <c r="D53" s="272"/>
      <c r="E53" s="272"/>
      <c r="F53" s="273"/>
      <c r="G53" s="76">
        <v>0.10512820512820513</v>
      </c>
      <c r="H53" s="78">
        <v>0.69487179487179485</v>
      </c>
      <c r="I53" s="78">
        <v>0.2</v>
      </c>
      <c r="J53" s="78">
        <v>1.2269938650306749E-2</v>
      </c>
      <c r="K53" s="78">
        <v>8.5889570552147243E-2</v>
      </c>
      <c r="L53" s="78">
        <v>0.29447852760736198</v>
      </c>
      <c r="M53" s="78">
        <v>0.35582822085889571</v>
      </c>
      <c r="N53" s="78">
        <v>0.15950920245398773</v>
      </c>
      <c r="O53" s="77">
        <v>9.202453987730061E-2</v>
      </c>
      <c r="P53" s="76">
        <v>1.3157894736842105E-2</v>
      </c>
      <c r="Q53" s="78">
        <v>9.2105263157894732E-2</v>
      </c>
      <c r="R53" s="78">
        <v>0.34210526315789475</v>
      </c>
      <c r="S53" s="78">
        <v>0.34868421052631576</v>
      </c>
      <c r="T53" s="78">
        <v>0.1118421052631579</v>
      </c>
      <c r="U53" s="77">
        <v>9.2105263157894732E-2</v>
      </c>
    </row>
    <row r="54" spans="2:21" s="183" customFormat="1" ht="13.5" x14ac:dyDescent="0.3">
      <c r="B54" s="270" t="s">
        <v>712</v>
      </c>
      <c r="C54" s="270"/>
      <c r="D54" s="270"/>
      <c r="E54" s="270"/>
      <c r="F54" s="270"/>
      <c r="G54" s="270"/>
      <c r="H54" s="270"/>
      <c r="I54" s="270"/>
      <c r="J54" s="270"/>
      <c r="K54" s="270"/>
      <c r="L54" s="270"/>
      <c r="M54" s="270"/>
      <c r="N54" s="270"/>
    </row>
    <row r="55" spans="2:21" s="183" customFormat="1" ht="13.5" x14ac:dyDescent="0.3">
      <c r="B55" s="290"/>
      <c r="C55" s="290"/>
      <c r="D55" s="290"/>
      <c r="E55" s="290"/>
      <c r="F55" s="290"/>
      <c r="G55" s="290"/>
      <c r="H55" s="290"/>
      <c r="I55" s="290"/>
      <c r="J55" s="290"/>
      <c r="K55" s="290"/>
      <c r="L55" s="290"/>
      <c r="M55" s="290"/>
      <c r="N55" s="290"/>
    </row>
    <row r="56" spans="2:21" s="183" customFormat="1" ht="13.5" x14ac:dyDescent="0.3">
      <c r="B56" s="271"/>
      <c r="C56" s="271"/>
      <c r="D56" s="271"/>
      <c r="E56" s="271"/>
      <c r="F56" s="271"/>
      <c r="G56" s="271"/>
      <c r="H56" s="271"/>
      <c r="I56" s="271"/>
      <c r="J56" s="271"/>
      <c r="K56" s="271"/>
      <c r="L56" s="271"/>
      <c r="M56" s="271"/>
      <c r="N56" s="271"/>
    </row>
    <row r="58" spans="2:21" s="47" customFormat="1" ht="13.5" x14ac:dyDescent="0.3">
      <c r="B58" s="266" t="s">
        <v>713</v>
      </c>
      <c r="C58" s="266"/>
      <c r="D58" s="266"/>
      <c r="E58" s="266"/>
      <c r="F58" s="266"/>
      <c r="G58" s="266"/>
      <c r="H58" s="266"/>
      <c r="I58" s="266"/>
      <c r="J58" s="50">
        <v>2024</v>
      </c>
      <c r="K58" s="266">
        <v>2023</v>
      </c>
      <c r="L58" s="266"/>
      <c r="M58" s="299">
        <v>2022</v>
      </c>
      <c r="N58" s="300"/>
    </row>
    <row r="59" spans="2:21" s="47" customFormat="1" ht="13.5" x14ac:dyDescent="0.3">
      <c r="B59" s="266"/>
      <c r="C59" s="266"/>
      <c r="D59" s="266"/>
      <c r="E59" s="266"/>
      <c r="F59" s="266"/>
      <c r="G59" s="266"/>
      <c r="H59" s="266"/>
      <c r="I59" s="266"/>
      <c r="J59" s="50" t="s">
        <v>40</v>
      </c>
      <c r="K59" s="17" t="s">
        <v>4</v>
      </c>
      <c r="L59" s="17" t="s">
        <v>5</v>
      </c>
      <c r="M59" s="26" t="s">
        <v>4</v>
      </c>
      <c r="N59" s="27" t="s">
        <v>5</v>
      </c>
    </row>
    <row r="60" spans="2:21" x14ac:dyDescent="0.3">
      <c r="B60" s="36" t="s">
        <v>611</v>
      </c>
      <c r="C60" s="80"/>
      <c r="D60" s="80"/>
      <c r="E60" s="80"/>
      <c r="F60" s="80"/>
      <c r="G60" s="80"/>
      <c r="H60" s="80"/>
      <c r="I60" s="80"/>
      <c r="J60" s="108"/>
      <c r="K60" s="80"/>
      <c r="L60" s="80"/>
      <c r="M60" s="81"/>
      <c r="N60" s="82"/>
    </row>
    <row r="61" spans="2:21" x14ac:dyDescent="0.3">
      <c r="B61" s="252" t="s">
        <v>578</v>
      </c>
      <c r="C61" s="252"/>
      <c r="D61" s="252"/>
      <c r="E61" s="252"/>
      <c r="F61" s="252"/>
      <c r="G61" s="252"/>
      <c r="H61" s="252"/>
      <c r="I61" s="277"/>
      <c r="J61" s="109">
        <v>1</v>
      </c>
      <c r="K61" s="107">
        <v>0.8571428571428571</v>
      </c>
      <c r="L61" s="107">
        <v>0.8571428571428571</v>
      </c>
      <c r="M61" s="110">
        <v>0.8571428571428571</v>
      </c>
      <c r="N61" s="111">
        <v>1</v>
      </c>
    </row>
    <row r="62" spans="2:21" x14ac:dyDescent="0.3">
      <c r="B62" s="252" t="s">
        <v>579</v>
      </c>
      <c r="C62" s="252"/>
      <c r="D62" s="252"/>
      <c r="E62" s="252"/>
      <c r="F62" s="252"/>
      <c r="G62" s="252"/>
      <c r="H62" s="252"/>
      <c r="I62" s="277"/>
      <c r="J62" s="109">
        <v>0</v>
      </c>
      <c r="K62" s="107">
        <v>0.14285714285714285</v>
      </c>
      <c r="L62" s="107">
        <v>0.14285714285714285</v>
      </c>
      <c r="M62" s="110">
        <v>0.14285714285714285</v>
      </c>
      <c r="N62" s="111">
        <v>0</v>
      </c>
    </row>
    <row r="63" spans="2:21" x14ac:dyDescent="0.3">
      <c r="B63" s="36" t="s">
        <v>612</v>
      </c>
      <c r="C63" s="80"/>
      <c r="D63" s="80"/>
      <c r="E63" s="80"/>
      <c r="F63" s="80"/>
      <c r="G63" s="80"/>
      <c r="H63" s="80"/>
      <c r="I63" s="80"/>
      <c r="J63" s="108"/>
      <c r="K63" s="80"/>
      <c r="L63" s="80"/>
      <c r="M63" s="81"/>
      <c r="N63" s="82"/>
    </row>
    <row r="64" spans="2:21" x14ac:dyDescent="0.3">
      <c r="B64" s="252" t="s">
        <v>613</v>
      </c>
      <c r="C64" s="252"/>
      <c r="D64" s="252"/>
      <c r="E64" s="252"/>
      <c r="F64" s="252"/>
      <c r="G64" s="252"/>
      <c r="H64" s="252"/>
      <c r="I64" s="277"/>
      <c r="J64" s="109">
        <v>0</v>
      </c>
      <c r="K64" s="341">
        <v>0</v>
      </c>
      <c r="L64" s="107">
        <v>0</v>
      </c>
      <c r="M64" s="341">
        <v>0</v>
      </c>
      <c r="N64" s="111">
        <v>0</v>
      </c>
    </row>
    <row r="65" spans="2:14" x14ac:dyDescent="0.3">
      <c r="B65" s="252" t="s">
        <v>614</v>
      </c>
      <c r="C65" s="252"/>
      <c r="D65" s="252"/>
      <c r="E65" s="252"/>
      <c r="F65" s="252"/>
      <c r="G65" s="252"/>
      <c r="H65" s="252"/>
      <c r="I65" s="277"/>
      <c r="J65" s="109">
        <v>0</v>
      </c>
      <c r="K65" s="342"/>
      <c r="L65" s="107">
        <v>0</v>
      </c>
      <c r="M65" s="342"/>
      <c r="N65" s="111">
        <v>0</v>
      </c>
    </row>
    <row r="66" spans="2:14" x14ac:dyDescent="0.3">
      <c r="B66" s="252" t="s">
        <v>615</v>
      </c>
      <c r="C66" s="252"/>
      <c r="D66" s="252"/>
      <c r="E66" s="252"/>
      <c r="F66" s="252"/>
      <c r="G66" s="252"/>
      <c r="H66" s="252"/>
      <c r="I66" s="277"/>
      <c r="J66" s="109">
        <v>0</v>
      </c>
      <c r="K66" s="341">
        <v>0.2857142857142857</v>
      </c>
      <c r="L66" s="107">
        <v>0.14285714285714285</v>
      </c>
      <c r="M66" s="341">
        <v>0.42857142857142855</v>
      </c>
      <c r="N66" s="111">
        <v>0.14285714285714285</v>
      </c>
    </row>
    <row r="67" spans="2:14" x14ac:dyDescent="0.3">
      <c r="B67" s="252" t="s">
        <v>616</v>
      </c>
      <c r="C67" s="252"/>
      <c r="D67" s="252"/>
      <c r="E67" s="252"/>
      <c r="F67" s="252"/>
      <c r="G67" s="252"/>
      <c r="H67" s="252"/>
      <c r="I67" s="277"/>
      <c r="J67" s="109">
        <v>0.2857142857142857</v>
      </c>
      <c r="K67" s="342"/>
      <c r="L67" s="107">
        <v>0.14285714285714285</v>
      </c>
      <c r="M67" s="342"/>
      <c r="N67" s="111">
        <v>0</v>
      </c>
    </row>
    <row r="68" spans="2:14" x14ac:dyDescent="0.3">
      <c r="B68" s="252" t="s">
        <v>617</v>
      </c>
      <c r="C68" s="252"/>
      <c r="D68" s="252"/>
      <c r="E68" s="252"/>
      <c r="F68" s="252"/>
      <c r="G68" s="252"/>
      <c r="H68" s="252"/>
      <c r="I68" s="277"/>
      <c r="J68" s="109">
        <v>0</v>
      </c>
      <c r="K68" s="341">
        <v>0.7142857142857143</v>
      </c>
      <c r="L68" s="107">
        <v>0.14285714285714285</v>
      </c>
      <c r="M68" s="341">
        <v>0.5714285714285714</v>
      </c>
      <c r="N68" s="111">
        <v>0.2857142857142857</v>
      </c>
    </row>
    <row r="69" spans="2:14" x14ac:dyDescent="0.3">
      <c r="B69" s="252" t="s">
        <v>714</v>
      </c>
      <c r="C69" s="252"/>
      <c r="D69" s="252"/>
      <c r="E69" s="252"/>
      <c r="F69" s="252"/>
      <c r="G69" s="252"/>
      <c r="H69" s="252"/>
      <c r="I69" s="277"/>
      <c r="J69" s="109">
        <v>0.7142857142857143</v>
      </c>
      <c r="K69" s="342"/>
      <c r="L69" s="107">
        <v>0.5714285714285714</v>
      </c>
      <c r="M69" s="342"/>
      <c r="N69" s="111">
        <v>0.5714285714285714</v>
      </c>
    </row>
    <row r="71" spans="2:14" s="47" customFormat="1" ht="13.5" customHeight="1" x14ac:dyDescent="0.3">
      <c r="B71" s="267" t="s">
        <v>715</v>
      </c>
      <c r="C71" s="267"/>
      <c r="D71" s="267"/>
      <c r="E71" s="267"/>
      <c r="F71" s="269"/>
      <c r="G71" s="17">
        <v>2024</v>
      </c>
      <c r="H71" s="17">
        <v>2023</v>
      </c>
      <c r="J71" s="267" t="s">
        <v>723</v>
      </c>
      <c r="K71" s="269"/>
      <c r="L71" s="17">
        <v>2024</v>
      </c>
      <c r="M71" s="17">
        <v>2023</v>
      </c>
      <c r="N71" s="17">
        <v>2022</v>
      </c>
    </row>
    <row r="72" spans="2:14" s="47" customFormat="1" ht="13.5" x14ac:dyDescent="0.3">
      <c r="B72" s="267"/>
      <c r="C72" s="267"/>
      <c r="D72" s="267"/>
      <c r="E72" s="267"/>
      <c r="F72" s="269"/>
      <c r="G72" s="17" t="s">
        <v>40</v>
      </c>
      <c r="H72" s="17" t="s">
        <v>5</v>
      </c>
      <c r="J72" s="267"/>
      <c r="K72" s="269"/>
      <c r="L72" s="17" t="s">
        <v>40</v>
      </c>
      <c r="M72" s="17" t="s">
        <v>5</v>
      </c>
      <c r="N72" s="17" t="s">
        <v>5</v>
      </c>
    </row>
    <row r="73" spans="2:14" x14ac:dyDescent="0.3">
      <c r="B73" s="252" t="s">
        <v>716</v>
      </c>
      <c r="C73" s="252"/>
      <c r="D73" s="252"/>
      <c r="E73" s="252"/>
      <c r="F73" s="277"/>
      <c r="G73" s="107">
        <v>0.52500000000000002</v>
      </c>
      <c r="H73" s="107">
        <v>0.71165644171779141</v>
      </c>
      <c r="J73" s="252" t="s">
        <v>724</v>
      </c>
      <c r="K73" s="277"/>
      <c r="L73" s="107">
        <v>0.26500000000000001</v>
      </c>
      <c r="M73" s="107">
        <v>0.06</v>
      </c>
      <c r="N73" s="66">
        <v>7.0000000000000007E-2</v>
      </c>
    </row>
    <row r="74" spans="2:14" x14ac:dyDescent="0.3">
      <c r="B74" s="252" t="s">
        <v>717</v>
      </c>
      <c r="C74" s="252"/>
      <c r="D74" s="252"/>
      <c r="E74" s="252"/>
      <c r="F74" s="277"/>
      <c r="G74" s="107">
        <v>0.40300000000000002</v>
      </c>
      <c r="H74" s="107">
        <v>0.16564417177914109</v>
      </c>
      <c r="J74" s="252" t="s">
        <v>725</v>
      </c>
      <c r="K74" s="277"/>
      <c r="L74" s="107">
        <v>0.47</v>
      </c>
      <c r="M74" s="107">
        <v>0.32</v>
      </c>
      <c r="N74" s="66">
        <v>0.41</v>
      </c>
    </row>
    <row r="75" spans="2:14" x14ac:dyDescent="0.3">
      <c r="B75" s="252" t="s">
        <v>718</v>
      </c>
      <c r="C75" s="252"/>
      <c r="D75" s="252"/>
      <c r="E75" s="252"/>
      <c r="F75" s="277"/>
      <c r="G75" s="107">
        <v>5.8999999999999997E-2</v>
      </c>
      <c r="H75" s="107">
        <v>7.9754601226993863E-2</v>
      </c>
      <c r="J75" s="252" t="s">
        <v>12</v>
      </c>
      <c r="K75" s="277"/>
      <c r="L75" s="107">
        <v>0.193</v>
      </c>
      <c r="M75" s="107">
        <v>0.45</v>
      </c>
      <c r="N75" s="66">
        <v>0.37</v>
      </c>
    </row>
    <row r="76" spans="2:14" x14ac:dyDescent="0.3">
      <c r="B76" s="252" t="s">
        <v>719</v>
      </c>
      <c r="C76" s="252"/>
      <c r="D76" s="252"/>
      <c r="E76" s="252"/>
      <c r="F76" s="277"/>
      <c r="G76" s="107">
        <v>8.9999999999999993E-3</v>
      </c>
      <c r="H76" s="107">
        <v>6.1349693251533744E-3</v>
      </c>
      <c r="J76" s="252" t="s">
        <v>726</v>
      </c>
      <c r="K76" s="277"/>
      <c r="L76" s="107">
        <v>5.8999999999999997E-2</v>
      </c>
      <c r="M76" s="107">
        <v>0.13</v>
      </c>
      <c r="N76" s="66">
        <v>0.12</v>
      </c>
    </row>
    <row r="77" spans="2:14" x14ac:dyDescent="0.3">
      <c r="B77" s="252" t="s">
        <v>400</v>
      </c>
      <c r="C77" s="252"/>
      <c r="D77" s="252"/>
      <c r="E77" s="252"/>
      <c r="F77" s="277"/>
      <c r="G77" s="107">
        <v>4.4000000000000003E-3</v>
      </c>
      <c r="H77" s="107">
        <v>6.1349693251533744E-3</v>
      </c>
      <c r="J77" s="252" t="s">
        <v>727</v>
      </c>
      <c r="K77" s="277"/>
      <c r="L77" s="107">
        <v>1.2999999999999999E-2</v>
      </c>
      <c r="M77" s="107">
        <v>0.04</v>
      </c>
      <c r="N77" s="66">
        <v>0.03</v>
      </c>
    </row>
    <row r="78" spans="2:14" x14ac:dyDescent="0.3">
      <c r="B78" s="252" t="s">
        <v>720</v>
      </c>
      <c r="C78" s="252"/>
      <c r="D78" s="252"/>
      <c r="E78" s="252"/>
      <c r="F78" s="277"/>
      <c r="G78" s="107">
        <v>0</v>
      </c>
      <c r="H78" s="107">
        <v>3.0674846625766871E-2</v>
      </c>
      <c r="J78" s="270" t="s">
        <v>722</v>
      </c>
      <c r="K78" s="270"/>
      <c r="L78" s="270"/>
      <c r="M78" s="270"/>
      <c r="N78" s="270"/>
    </row>
    <row r="79" spans="2:14" s="183" customFormat="1" ht="13.5" x14ac:dyDescent="0.3">
      <c r="B79" s="270" t="s">
        <v>721</v>
      </c>
      <c r="C79" s="270"/>
      <c r="D79" s="270"/>
      <c r="E79" s="270"/>
      <c r="F79" s="270"/>
      <c r="G79" s="270"/>
      <c r="H79" s="270"/>
      <c r="J79" s="290"/>
      <c r="K79" s="290"/>
      <c r="L79" s="290"/>
      <c r="M79" s="290"/>
      <c r="N79" s="290"/>
    </row>
    <row r="80" spans="2:14" s="183" customFormat="1" ht="13.5" x14ac:dyDescent="0.3">
      <c r="B80" s="271"/>
      <c r="C80" s="271"/>
      <c r="D80" s="271"/>
      <c r="E80" s="271"/>
      <c r="F80" s="271"/>
      <c r="G80" s="271"/>
      <c r="H80" s="271"/>
      <c r="J80" s="271"/>
      <c r="K80" s="271"/>
      <c r="L80" s="271"/>
      <c r="M80" s="271"/>
      <c r="N80" s="271"/>
    </row>
    <row r="83" spans="1:14" x14ac:dyDescent="0.3">
      <c r="A83" s="20"/>
      <c r="B83" s="21" t="s">
        <v>347</v>
      </c>
      <c r="C83" s="20"/>
      <c r="D83" s="20"/>
      <c r="E83" s="20"/>
      <c r="F83" s="20"/>
      <c r="G83" s="20"/>
      <c r="H83" s="20"/>
      <c r="I83" s="20"/>
      <c r="J83" s="20"/>
      <c r="K83" s="20"/>
      <c r="L83" s="20"/>
      <c r="M83" s="20"/>
      <c r="N83" s="20"/>
    </row>
    <row r="85" spans="1:14" x14ac:dyDescent="0.3">
      <c r="B85" s="242" t="s">
        <v>728</v>
      </c>
      <c r="C85" s="242"/>
      <c r="D85" s="242"/>
      <c r="E85" s="242"/>
      <c r="F85" s="242"/>
      <c r="G85" s="242"/>
      <c r="H85" s="242"/>
      <c r="I85" s="242"/>
      <c r="J85" s="242"/>
      <c r="K85" s="242"/>
      <c r="L85" s="242"/>
      <c r="M85" s="242"/>
      <c r="N85" s="242"/>
    </row>
    <row r="86" spans="1:14" x14ac:dyDescent="0.3">
      <c r="B86" s="242"/>
      <c r="C86" s="242"/>
      <c r="D86" s="242"/>
      <c r="E86" s="242"/>
      <c r="F86" s="242"/>
      <c r="G86" s="242"/>
      <c r="H86" s="242"/>
      <c r="I86" s="242"/>
      <c r="J86" s="242"/>
      <c r="K86" s="242"/>
      <c r="L86" s="242"/>
      <c r="M86" s="242"/>
      <c r="N86" s="242"/>
    </row>
    <row r="87" spans="1:14" x14ac:dyDescent="0.3">
      <c r="B87" s="242"/>
      <c r="C87" s="242"/>
      <c r="D87" s="242"/>
      <c r="E87" s="242"/>
      <c r="F87" s="242"/>
      <c r="G87" s="242"/>
      <c r="H87" s="242"/>
      <c r="I87" s="242"/>
      <c r="J87" s="242"/>
      <c r="K87" s="242"/>
      <c r="L87" s="242"/>
      <c r="M87" s="242"/>
      <c r="N87" s="242"/>
    </row>
    <row r="89" spans="1:14" s="47" customFormat="1" ht="13.5" x14ac:dyDescent="0.3">
      <c r="B89" s="267" t="s">
        <v>729</v>
      </c>
      <c r="C89" s="267"/>
      <c r="D89" s="267"/>
      <c r="E89" s="267"/>
      <c r="F89" s="267"/>
      <c r="G89" s="267"/>
      <c r="H89" s="267"/>
      <c r="I89" s="268">
        <v>2024</v>
      </c>
      <c r="J89" s="269"/>
      <c r="K89" s="267">
        <v>2023</v>
      </c>
      <c r="L89" s="267"/>
      <c r="M89" s="268">
        <v>2022</v>
      </c>
      <c r="N89" s="269"/>
    </row>
    <row r="90" spans="1:14" s="47" customFormat="1" ht="13.5" customHeight="1" x14ac:dyDescent="0.3">
      <c r="B90" s="267"/>
      <c r="C90" s="267"/>
      <c r="D90" s="267"/>
      <c r="E90" s="267"/>
      <c r="F90" s="267"/>
      <c r="G90" s="267"/>
      <c r="H90" s="267"/>
      <c r="I90" s="268" t="s">
        <v>40</v>
      </c>
      <c r="J90" s="269"/>
      <c r="K90" s="267" t="s">
        <v>5</v>
      </c>
      <c r="L90" s="267"/>
      <c r="M90" s="268" t="s">
        <v>5</v>
      </c>
      <c r="N90" s="269"/>
    </row>
    <row r="91" spans="1:14" s="47" customFormat="1" ht="25.5" x14ac:dyDescent="0.3">
      <c r="B91" s="267"/>
      <c r="C91" s="267"/>
      <c r="D91" s="267"/>
      <c r="E91" s="267"/>
      <c r="F91" s="267"/>
      <c r="G91" s="267"/>
      <c r="H91" s="267"/>
      <c r="I91" s="69" t="s">
        <v>730</v>
      </c>
      <c r="J91" s="70" t="s">
        <v>731</v>
      </c>
      <c r="K91" s="69" t="s">
        <v>730</v>
      </c>
      <c r="L91" s="70" t="s">
        <v>731</v>
      </c>
      <c r="M91" s="69" t="s">
        <v>730</v>
      </c>
      <c r="N91" s="70" t="s">
        <v>731</v>
      </c>
    </row>
    <row r="92" spans="1:14" ht="16.5" x14ac:dyDescent="0.3">
      <c r="B92" s="252" t="s">
        <v>732</v>
      </c>
      <c r="C92" s="252"/>
      <c r="D92" s="252"/>
      <c r="E92" s="252"/>
      <c r="F92" s="252"/>
      <c r="G92" s="252"/>
      <c r="H92" s="277"/>
      <c r="I92" s="85" t="s">
        <v>7</v>
      </c>
      <c r="J92" s="87" t="s">
        <v>7</v>
      </c>
      <c r="K92" s="83" t="s">
        <v>7</v>
      </c>
      <c r="L92" s="83" t="s">
        <v>7</v>
      </c>
      <c r="M92" s="85" t="s">
        <v>7</v>
      </c>
      <c r="N92" s="87" t="s">
        <v>7</v>
      </c>
    </row>
    <row r="93" spans="1:14" x14ac:dyDescent="0.3">
      <c r="B93" s="252" t="s">
        <v>648</v>
      </c>
      <c r="C93" s="252"/>
      <c r="D93" s="252"/>
      <c r="E93" s="252"/>
      <c r="F93" s="252"/>
      <c r="G93" s="252"/>
      <c r="H93" s="252"/>
      <c r="I93" s="110">
        <v>0.997</v>
      </c>
      <c r="J93" s="111">
        <v>0.92200000000000004</v>
      </c>
      <c r="K93" s="49">
        <v>0.68</v>
      </c>
      <c r="L93" s="49">
        <v>0.66</v>
      </c>
      <c r="M93" s="52">
        <v>0.64</v>
      </c>
      <c r="N93" s="53">
        <v>0.66</v>
      </c>
    </row>
    <row r="94" spans="1:14" x14ac:dyDescent="0.3">
      <c r="B94" s="252" t="s">
        <v>649</v>
      </c>
      <c r="C94" s="252"/>
      <c r="D94" s="252"/>
      <c r="E94" s="252"/>
      <c r="F94" s="252"/>
      <c r="G94" s="252"/>
      <c r="H94" s="252"/>
      <c r="I94" s="110">
        <v>0.77700000000000002</v>
      </c>
      <c r="J94" s="111">
        <v>0.77700000000000002</v>
      </c>
      <c r="K94" s="49">
        <v>0.67</v>
      </c>
      <c r="L94" s="49">
        <v>0.66</v>
      </c>
      <c r="M94" s="52">
        <v>0.66</v>
      </c>
      <c r="N94" s="53">
        <v>0.76</v>
      </c>
    </row>
    <row r="95" spans="1:14" x14ac:dyDescent="0.3">
      <c r="B95" s="252" t="s">
        <v>650</v>
      </c>
      <c r="C95" s="252"/>
      <c r="D95" s="252"/>
      <c r="E95" s="252"/>
      <c r="F95" s="252"/>
      <c r="G95" s="252"/>
      <c r="H95" s="252"/>
      <c r="I95" s="110">
        <v>0.995</v>
      </c>
      <c r="J95" s="111">
        <v>0.95099999999999996</v>
      </c>
      <c r="K95" s="49">
        <v>1.17</v>
      </c>
      <c r="L95" s="49">
        <v>1.18</v>
      </c>
      <c r="M95" s="52">
        <v>1.24</v>
      </c>
      <c r="N95" s="53">
        <v>1.28</v>
      </c>
    </row>
    <row r="96" spans="1:14" x14ac:dyDescent="0.3">
      <c r="B96" s="252" t="s">
        <v>651</v>
      </c>
      <c r="C96" s="252"/>
      <c r="D96" s="252"/>
      <c r="E96" s="252"/>
      <c r="F96" s="252"/>
      <c r="G96" s="252"/>
      <c r="H96" s="252"/>
      <c r="I96" s="110">
        <v>0.99099999999999999</v>
      </c>
      <c r="J96" s="111">
        <v>0.97799999999999998</v>
      </c>
      <c r="K96" s="83" t="s">
        <v>7</v>
      </c>
      <c r="L96" s="83" t="s">
        <v>7</v>
      </c>
      <c r="M96" s="85" t="s">
        <v>7</v>
      </c>
      <c r="N96" s="87" t="s">
        <v>7</v>
      </c>
    </row>
    <row r="97" spans="1:14" x14ac:dyDescent="0.3">
      <c r="B97" s="252" t="s">
        <v>652</v>
      </c>
      <c r="C97" s="252"/>
      <c r="D97" s="252"/>
      <c r="E97" s="252"/>
      <c r="F97" s="252"/>
      <c r="G97" s="252"/>
      <c r="H97" s="252"/>
      <c r="I97" s="110">
        <v>0.88800000000000001</v>
      </c>
      <c r="J97" s="111">
        <v>0.85299999999999998</v>
      </c>
      <c r="K97" s="83" t="s">
        <v>7</v>
      </c>
      <c r="L97" s="83" t="s">
        <v>7</v>
      </c>
      <c r="M97" s="85" t="s">
        <v>7</v>
      </c>
      <c r="N97" s="87" t="s">
        <v>7</v>
      </c>
    </row>
    <row r="98" spans="1:14" s="183" customFormat="1" ht="13.5" x14ac:dyDescent="0.3">
      <c r="B98" s="280" t="s">
        <v>733</v>
      </c>
      <c r="C98" s="280"/>
      <c r="D98" s="280"/>
      <c r="E98" s="280"/>
      <c r="F98" s="280"/>
      <c r="G98" s="280"/>
      <c r="H98" s="280"/>
      <c r="I98" s="280"/>
      <c r="J98" s="280"/>
      <c r="K98" s="280"/>
      <c r="L98" s="280"/>
      <c r="M98" s="280"/>
      <c r="N98" s="280"/>
    </row>
    <row r="99" spans="1:14" s="183" customFormat="1" ht="13.5" x14ac:dyDescent="0.3">
      <c r="B99" s="280"/>
      <c r="C99" s="280"/>
      <c r="D99" s="280"/>
      <c r="E99" s="280"/>
      <c r="F99" s="280"/>
      <c r="G99" s="280"/>
      <c r="H99" s="280"/>
      <c r="I99" s="280"/>
      <c r="J99" s="280"/>
      <c r="K99" s="280"/>
      <c r="L99" s="280"/>
      <c r="M99" s="280"/>
      <c r="N99" s="280"/>
    </row>
    <row r="100" spans="1:14" s="183" customFormat="1" ht="13.5" x14ac:dyDescent="0.3">
      <c r="B100" s="280"/>
      <c r="C100" s="280"/>
      <c r="D100" s="280"/>
      <c r="E100" s="280"/>
      <c r="F100" s="280"/>
      <c r="G100" s="280"/>
      <c r="H100" s="280"/>
      <c r="I100" s="280"/>
      <c r="J100" s="280"/>
      <c r="K100" s="280"/>
      <c r="L100" s="280"/>
      <c r="M100" s="280"/>
      <c r="N100" s="280"/>
    </row>
    <row r="103" spans="1:14" x14ac:dyDescent="0.3">
      <c r="A103" s="20"/>
      <c r="B103" s="21" t="s">
        <v>348</v>
      </c>
      <c r="C103" s="20"/>
      <c r="D103" s="20"/>
      <c r="E103" s="20"/>
      <c r="F103" s="20"/>
      <c r="G103" s="20"/>
      <c r="H103" s="20"/>
      <c r="I103" s="20"/>
      <c r="J103" s="20"/>
      <c r="K103" s="20"/>
      <c r="L103" s="20"/>
      <c r="M103" s="20"/>
      <c r="N103" s="20"/>
    </row>
    <row r="105" spans="1:14" x14ac:dyDescent="0.3">
      <c r="B105" s="242" t="s">
        <v>734</v>
      </c>
      <c r="C105" s="242"/>
      <c r="D105" s="242"/>
      <c r="E105" s="242"/>
      <c r="F105" s="242"/>
      <c r="G105" s="242"/>
      <c r="H105" s="242"/>
      <c r="I105" s="242"/>
      <c r="J105" s="242"/>
      <c r="K105" s="242"/>
      <c r="L105" s="242"/>
      <c r="M105" s="242"/>
      <c r="N105" s="242"/>
    </row>
    <row r="106" spans="1:14" x14ac:dyDescent="0.3">
      <c r="B106" s="242"/>
      <c r="C106" s="242"/>
      <c r="D106" s="242"/>
      <c r="E106" s="242"/>
      <c r="F106" s="242"/>
      <c r="G106" s="242"/>
      <c r="H106" s="242"/>
      <c r="I106" s="242"/>
      <c r="J106" s="242"/>
      <c r="K106" s="242"/>
      <c r="L106" s="242"/>
      <c r="M106" s="242"/>
      <c r="N106" s="242"/>
    </row>
    <row r="109" spans="1:14" x14ac:dyDescent="0.3">
      <c r="A109" s="20"/>
      <c r="B109" s="21" t="s">
        <v>349</v>
      </c>
      <c r="C109" s="20"/>
      <c r="D109" s="20"/>
      <c r="E109" s="20"/>
      <c r="F109" s="20"/>
      <c r="G109" s="20"/>
      <c r="H109" s="20"/>
      <c r="I109" s="20"/>
      <c r="J109" s="20"/>
      <c r="K109" s="20"/>
      <c r="L109" s="20"/>
      <c r="M109" s="20"/>
      <c r="N109" s="20"/>
    </row>
    <row r="111" spans="1:14" x14ac:dyDescent="0.3">
      <c r="B111" s="242" t="s">
        <v>735</v>
      </c>
      <c r="C111" s="242"/>
      <c r="D111" s="242"/>
      <c r="E111" s="242"/>
      <c r="F111" s="242"/>
      <c r="G111" s="242"/>
      <c r="H111" s="242"/>
      <c r="I111" s="242"/>
      <c r="J111" s="242"/>
      <c r="K111" s="242"/>
      <c r="L111" s="242"/>
      <c r="M111" s="242"/>
      <c r="N111" s="242"/>
    </row>
    <row r="112" spans="1:14" x14ac:dyDescent="0.3">
      <c r="B112" s="242"/>
      <c r="C112" s="242"/>
      <c r="D112" s="242"/>
      <c r="E112" s="242"/>
      <c r="F112" s="242"/>
      <c r="G112" s="242"/>
      <c r="H112" s="242"/>
      <c r="I112" s="242"/>
      <c r="J112" s="242"/>
      <c r="K112" s="242"/>
      <c r="L112" s="242"/>
      <c r="M112" s="242"/>
      <c r="N112" s="242"/>
    </row>
    <row r="113" spans="1:14" x14ac:dyDescent="0.3">
      <c r="B113" s="242"/>
      <c r="C113" s="242"/>
      <c r="D113" s="242"/>
      <c r="E113" s="242"/>
      <c r="F113" s="242"/>
      <c r="G113" s="242"/>
      <c r="H113" s="242"/>
      <c r="I113" s="242"/>
      <c r="J113" s="242"/>
      <c r="K113" s="242"/>
      <c r="L113" s="242"/>
      <c r="M113" s="242"/>
      <c r="N113" s="242"/>
    </row>
    <row r="116" spans="1:14" x14ac:dyDescent="0.3">
      <c r="A116" s="20"/>
      <c r="B116" s="21" t="s">
        <v>350</v>
      </c>
      <c r="C116" s="20"/>
      <c r="D116" s="20"/>
      <c r="E116" s="20"/>
      <c r="F116" s="20"/>
      <c r="G116" s="20"/>
      <c r="H116" s="20"/>
      <c r="I116" s="20"/>
      <c r="J116" s="20"/>
      <c r="K116" s="20"/>
      <c r="L116" s="20"/>
      <c r="M116" s="20"/>
      <c r="N116" s="20"/>
    </row>
    <row r="118" spans="1:14" x14ac:dyDescent="0.3">
      <c r="B118" s="275" t="s">
        <v>736</v>
      </c>
      <c r="C118" s="275"/>
      <c r="D118" s="275"/>
      <c r="E118" s="275"/>
      <c r="F118" s="275"/>
      <c r="G118" s="275"/>
      <c r="H118" s="275"/>
      <c r="I118" s="275"/>
      <c r="J118" s="275"/>
      <c r="K118" s="275"/>
      <c r="L118" s="275"/>
      <c r="M118" s="275"/>
      <c r="N118" s="275"/>
    </row>
    <row r="119" spans="1:14" x14ac:dyDescent="0.3">
      <c r="B119" s="275"/>
      <c r="C119" s="275"/>
      <c r="D119" s="275"/>
      <c r="E119" s="275"/>
      <c r="F119" s="275"/>
      <c r="G119" s="275"/>
      <c r="H119" s="275"/>
      <c r="I119" s="275"/>
      <c r="J119" s="275"/>
      <c r="K119" s="275"/>
      <c r="L119" s="275"/>
      <c r="M119" s="275"/>
      <c r="N119" s="275"/>
    </row>
    <row r="120" spans="1:14" x14ac:dyDescent="0.3">
      <c r="B120" s="275"/>
      <c r="C120" s="275"/>
      <c r="D120" s="275"/>
      <c r="E120" s="275"/>
      <c r="F120" s="275"/>
      <c r="G120" s="275"/>
      <c r="H120" s="275"/>
      <c r="I120" s="275"/>
      <c r="J120" s="275"/>
      <c r="K120" s="275"/>
      <c r="L120" s="275"/>
      <c r="M120" s="275"/>
      <c r="N120" s="275"/>
    </row>
    <row r="121" spans="1:14" x14ac:dyDescent="0.3">
      <c r="B121" s="275"/>
      <c r="C121" s="275"/>
      <c r="D121" s="275"/>
      <c r="E121" s="275"/>
      <c r="F121" s="275"/>
      <c r="G121" s="275"/>
      <c r="H121" s="275"/>
      <c r="I121" s="275"/>
      <c r="J121" s="275"/>
      <c r="K121" s="275"/>
      <c r="L121" s="275"/>
      <c r="M121" s="275"/>
      <c r="N121" s="275"/>
    </row>
    <row r="122" spans="1:14" x14ac:dyDescent="0.3">
      <c r="B122" s="275"/>
      <c r="C122" s="275"/>
      <c r="D122" s="275"/>
      <c r="E122" s="275"/>
      <c r="F122" s="275"/>
      <c r="G122" s="275"/>
      <c r="H122" s="275"/>
      <c r="I122" s="275"/>
      <c r="J122" s="275"/>
      <c r="K122" s="275"/>
      <c r="L122" s="275"/>
      <c r="M122" s="275"/>
      <c r="N122" s="275"/>
    </row>
    <row r="123" spans="1:14" x14ac:dyDescent="0.3">
      <c r="B123" s="275"/>
      <c r="C123" s="275"/>
      <c r="D123" s="275"/>
      <c r="E123" s="275"/>
      <c r="F123" s="275"/>
      <c r="G123" s="275"/>
      <c r="H123" s="275"/>
      <c r="I123" s="275"/>
      <c r="J123" s="275"/>
      <c r="K123" s="275"/>
      <c r="L123" s="275"/>
      <c r="M123" s="275"/>
      <c r="N123" s="275"/>
    </row>
    <row r="124" spans="1:14" x14ac:dyDescent="0.3">
      <c r="B124" s="275"/>
      <c r="C124" s="275"/>
      <c r="D124" s="275"/>
      <c r="E124" s="275"/>
      <c r="F124" s="275"/>
      <c r="G124" s="275"/>
      <c r="H124" s="275"/>
      <c r="I124" s="275"/>
      <c r="J124" s="275"/>
      <c r="K124" s="275"/>
      <c r="L124" s="275"/>
      <c r="M124" s="275"/>
      <c r="N124" s="275"/>
    </row>
    <row r="125" spans="1:14" x14ac:dyDescent="0.3">
      <c r="B125" s="275"/>
      <c r="C125" s="275"/>
      <c r="D125" s="275"/>
      <c r="E125" s="275"/>
      <c r="F125" s="275"/>
      <c r="G125" s="275"/>
      <c r="H125" s="275"/>
      <c r="I125" s="275"/>
      <c r="J125" s="275"/>
      <c r="K125" s="275"/>
      <c r="L125" s="275"/>
      <c r="M125" s="275"/>
      <c r="N125" s="275"/>
    </row>
    <row r="126" spans="1:14" x14ac:dyDescent="0.3">
      <c r="B126" s="275"/>
      <c r="C126" s="275"/>
      <c r="D126" s="275"/>
      <c r="E126" s="275"/>
      <c r="F126" s="275"/>
      <c r="G126" s="275"/>
      <c r="H126" s="275"/>
      <c r="I126" s="275"/>
      <c r="J126" s="275"/>
      <c r="K126" s="275"/>
      <c r="L126" s="275"/>
      <c r="M126" s="275"/>
      <c r="N126" s="275"/>
    </row>
    <row r="127" spans="1:14" x14ac:dyDescent="0.3">
      <c r="B127" s="275"/>
      <c r="C127" s="275"/>
      <c r="D127" s="275"/>
      <c r="E127" s="275"/>
      <c r="F127" s="275"/>
      <c r="G127" s="275"/>
      <c r="H127" s="275"/>
      <c r="I127" s="275"/>
      <c r="J127" s="275"/>
      <c r="K127" s="275"/>
      <c r="L127" s="275"/>
      <c r="M127" s="275"/>
      <c r="N127" s="275"/>
    </row>
    <row r="128" spans="1:14" x14ac:dyDescent="0.3">
      <c r="B128" s="275"/>
      <c r="C128" s="275"/>
      <c r="D128" s="275"/>
      <c r="E128" s="275"/>
      <c r="F128" s="275"/>
      <c r="G128" s="275"/>
      <c r="H128" s="275"/>
      <c r="I128" s="275"/>
      <c r="J128" s="275"/>
      <c r="K128" s="275"/>
      <c r="L128" s="275"/>
      <c r="M128" s="275"/>
      <c r="N128" s="275"/>
    </row>
    <row r="129" spans="1:14" x14ac:dyDescent="0.3">
      <c r="B129" s="275"/>
      <c r="C129" s="275"/>
      <c r="D129" s="275"/>
      <c r="E129" s="275"/>
      <c r="F129" s="275"/>
      <c r="G129" s="275"/>
      <c r="H129" s="275"/>
      <c r="I129" s="275"/>
      <c r="J129" s="275"/>
      <c r="K129" s="275"/>
      <c r="L129" s="275"/>
      <c r="M129" s="275"/>
      <c r="N129" s="275"/>
    </row>
    <row r="130" spans="1:14" x14ac:dyDescent="0.3">
      <c r="B130" s="275"/>
      <c r="C130" s="275"/>
      <c r="D130" s="275"/>
      <c r="E130" s="275"/>
      <c r="F130" s="275"/>
      <c r="G130" s="275"/>
      <c r="H130" s="275"/>
      <c r="I130" s="275"/>
      <c r="J130" s="275"/>
      <c r="K130" s="275"/>
      <c r="L130" s="275"/>
      <c r="M130" s="275"/>
      <c r="N130" s="275"/>
    </row>
    <row r="131" spans="1:14" x14ac:dyDescent="0.3">
      <c r="B131" s="275"/>
      <c r="C131" s="275"/>
      <c r="D131" s="275"/>
      <c r="E131" s="275"/>
      <c r="F131" s="275"/>
      <c r="G131" s="275"/>
      <c r="H131" s="275"/>
      <c r="I131" s="275"/>
      <c r="J131" s="275"/>
      <c r="K131" s="275"/>
      <c r="L131" s="275"/>
      <c r="M131" s="275"/>
      <c r="N131" s="275"/>
    </row>
    <row r="134" spans="1:14" x14ac:dyDescent="0.3">
      <c r="A134" s="20"/>
      <c r="B134" s="21" t="s">
        <v>351</v>
      </c>
      <c r="C134" s="20"/>
      <c r="D134" s="20"/>
      <c r="E134" s="20"/>
      <c r="F134" s="20"/>
      <c r="G134" s="20"/>
      <c r="H134" s="20"/>
      <c r="I134" s="20"/>
      <c r="J134" s="20"/>
      <c r="K134" s="20"/>
      <c r="L134" s="20"/>
      <c r="M134" s="20"/>
      <c r="N134" s="20"/>
    </row>
    <row r="136" spans="1:14" x14ac:dyDescent="0.3">
      <c r="B136" s="242" t="s">
        <v>737</v>
      </c>
      <c r="C136" s="242"/>
      <c r="D136" s="242"/>
      <c r="E136" s="242"/>
      <c r="F136" s="242"/>
      <c r="G136" s="242"/>
      <c r="H136" s="242"/>
      <c r="I136" s="242"/>
      <c r="J136" s="242"/>
      <c r="K136" s="242"/>
      <c r="L136" s="242"/>
      <c r="M136" s="242"/>
      <c r="N136" s="242"/>
    </row>
    <row r="137" spans="1:14" x14ac:dyDescent="0.3">
      <c r="B137" s="242"/>
      <c r="C137" s="242"/>
      <c r="D137" s="242"/>
      <c r="E137" s="242"/>
      <c r="F137" s="242"/>
      <c r="G137" s="242"/>
      <c r="H137" s="242"/>
      <c r="I137" s="242"/>
      <c r="J137" s="242"/>
      <c r="K137" s="242"/>
      <c r="L137" s="242"/>
      <c r="M137" s="242"/>
      <c r="N137" s="242"/>
    </row>
    <row r="140" spans="1:14" x14ac:dyDescent="0.3">
      <c r="A140" s="20"/>
      <c r="B140" s="21" t="s">
        <v>352</v>
      </c>
      <c r="C140" s="20"/>
      <c r="D140" s="20"/>
      <c r="E140" s="20"/>
      <c r="F140" s="20"/>
      <c r="G140" s="20"/>
      <c r="H140" s="20"/>
      <c r="I140" s="20"/>
      <c r="J140" s="20"/>
      <c r="K140" s="20"/>
      <c r="L140" s="20"/>
      <c r="M140" s="20"/>
      <c r="N140" s="20"/>
    </row>
    <row r="142" spans="1:14" x14ac:dyDescent="0.3">
      <c r="B142" s="242" t="s">
        <v>738</v>
      </c>
      <c r="C142" s="242"/>
      <c r="D142" s="242"/>
      <c r="E142" s="242"/>
      <c r="F142" s="242"/>
      <c r="G142" s="242"/>
      <c r="H142" s="242"/>
      <c r="I142" s="242"/>
      <c r="J142" s="242"/>
      <c r="K142" s="242"/>
      <c r="L142" s="242"/>
      <c r="M142" s="242"/>
      <c r="N142" s="242"/>
    </row>
    <row r="145" spans="1:14" x14ac:dyDescent="0.3">
      <c r="A145" s="20"/>
      <c r="B145" s="21" t="s">
        <v>353</v>
      </c>
      <c r="C145" s="20"/>
      <c r="D145" s="20"/>
      <c r="E145" s="20"/>
      <c r="F145" s="20"/>
      <c r="G145" s="20"/>
      <c r="H145" s="20"/>
      <c r="I145" s="20"/>
      <c r="J145" s="20"/>
      <c r="K145" s="20"/>
      <c r="L145" s="20"/>
      <c r="M145" s="20"/>
      <c r="N145" s="20"/>
    </row>
    <row r="147" spans="1:14" x14ac:dyDescent="0.3">
      <c r="B147" s="275" t="s">
        <v>739</v>
      </c>
      <c r="C147" s="275"/>
      <c r="D147" s="275"/>
      <c r="E147" s="275"/>
      <c r="F147" s="275"/>
      <c r="G147" s="275"/>
      <c r="H147" s="275"/>
      <c r="I147" s="275"/>
      <c r="J147" s="275"/>
      <c r="K147" s="275"/>
      <c r="L147" s="275"/>
      <c r="M147" s="275"/>
      <c r="N147" s="275"/>
    </row>
    <row r="148" spans="1:14" x14ac:dyDescent="0.3">
      <c r="B148" s="275"/>
      <c r="C148" s="275"/>
      <c r="D148" s="275"/>
      <c r="E148" s="275"/>
      <c r="F148" s="275"/>
      <c r="G148" s="275"/>
      <c r="H148" s="275"/>
      <c r="I148" s="275"/>
      <c r="J148" s="275"/>
      <c r="K148" s="275"/>
      <c r="L148" s="275"/>
      <c r="M148" s="275"/>
      <c r="N148" s="275"/>
    </row>
    <row r="149" spans="1:14" x14ac:dyDescent="0.3">
      <c r="B149" s="275"/>
      <c r="C149" s="275"/>
      <c r="D149" s="275"/>
      <c r="E149" s="275"/>
      <c r="F149" s="275"/>
      <c r="G149" s="275"/>
      <c r="H149" s="275"/>
      <c r="I149" s="275"/>
      <c r="J149" s="275"/>
      <c r="K149" s="275"/>
      <c r="L149" s="275"/>
      <c r="M149" s="275"/>
      <c r="N149" s="275"/>
    </row>
    <row r="150" spans="1:14" x14ac:dyDescent="0.3">
      <c r="B150" s="275"/>
      <c r="C150" s="275"/>
      <c r="D150" s="275"/>
      <c r="E150" s="275"/>
      <c r="F150" s="275"/>
      <c r="G150" s="275"/>
      <c r="H150" s="275"/>
      <c r="I150" s="275"/>
      <c r="J150" s="275"/>
      <c r="K150" s="275"/>
      <c r="L150" s="275"/>
      <c r="M150" s="275"/>
      <c r="N150" s="275"/>
    </row>
    <row r="151" spans="1:14" x14ac:dyDescent="0.3">
      <c r="B151" s="275"/>
      <c r="C151" s="275"/>
      <c r="D151" s="275"/>
      <c r="E151" s="275"/>
      <c r="F151" s="275"/>
      <c r="G151" s="275"/>
      <c r="H151" s="275"/>
      <c r="I151" s="275"/>
      <c r="J151" s="275"/>
      <c r="K151" s="275"/>
      <c r="L151" s="275"/>
      <c r="M151" s="275"/>
      <c r="N151" s="275"/>
    </row>
  </sheetData>
  <sheetProtection algorithmName="SHA-512" hashValue="QrDJdrzkHBhe5IVTJPGCrWKebqlk2kz14etn/Z79qb5nX1QBxrz9tWMHdSx4yZqi+7JkJR7UlmdnCUdzkaT4Xw==" saltValue="Zni7pBLEF9W2v8/EFCO8UQ==" spinCount="100000" sheet="1" objects="1" scenarios="1"/>
  <mergeCells count="92">
    <mergeCell ref="I22:J22"/>
    <mergeCell ref="I21:L21"/>
    <mergeCell ref="K22:L22"/>
    <mergeCell ref="M21:N21"/>
    <mergeCell ref="M22:N22"/>
    <mergeCell ref="B37:H37"/>
    <mergeCell ref="B38:H38"/>
    <mergeCell ref="B39:H39"/>
    <mergeCell ref="B36:H36"/>
    <mergeCell ref="B21:F23"/>
    <mergeCell ref="G21:H21"/>
    <mergeCell ref="B24:F24"/>
    <mergeCell ref="B25:F25"/>
    <mergeCell ref="B26:F26"/>
    <mergeCell ref="B27:F27"/>
    <mergeCell ref="G22:H22"/>
    <mergeCell ref="B28:F28"/>
    <mergeCell ref="B29:F29"/>
    <mergeCell ref="B30:F30"/>
    <mergeCell ref="B31:N33"/>
    <mergeCell ref="B35:H35"/>
    <mergeCell ref="B52:F52"/>
    <mergeCell ref="B53:F53"/>
    <mergeCell ref="B40:H40"/>
    <mergeCell ref="P45:U45"/>
    <mergeCell ref="P44:U44"/>
    <mergeCell ref="B41:H41"/>
    <mergeCell ref="B42:H42"/>
    <mergeCell ref="G44:O44"/>
    <mergeCell ref="J45:O45"/>
    <mergeCell ref="G45:I45"/>
    <mergeCell ref="B47:F47"/>
    <mergeCell ref="B48:F48"/>
    <mergeCell ref="B49:F49"/>
    <mergeCell ref="B50:F50"/>
    <mergeCell ref="B51:F51"/>
    <mergeCell ref="B11:N19"/>
    <mergeCell ref="B89:H91"/>
    <mergeCell ref="K89:L89"/>
    <mergeCell ref="K90:L90"/>
    <mergeCell ref="M90:N90"/>
    <mergeCell ref="M89:N89"/>
    <mergeCell ref="B69:I69"/>
    <mergeCell ref="B73:F73"/>
    <mergeCell ref="J71:K72"/>
    <mergeCell ref="J78:N80"/>
    <mergeCell ref="B71:F72"/>
    <mergeCell ref="B79:H80"/>
    <mergeCell ref="B74:F74"/>
    <mergeCell ref="B75:F75"/>
    <mergeCell ref="B54:N56"/>
    <mergeCell ref="B44:F46"/>
    <mergeCell ref="B58:I59"/>
    <mergeCell ref="K58:L58"/>
    <mergeCell ref="M58:N58"/>
    <mergeCell ref="J73:K73"/>
    <mergeCell ref="J74:K74"/>
    <mergeCell ref="B61:I61"/>
    <mergeCell ref="B62:I62"/>
    <mergeCell ref="B64:I64"/>
    <mergeCell ref="B65:I65"/>
    <mergeCell ref="B66:I66"/>
    <mergeCell ref="B67:I67"/>
    <mergeCell ref="B68:I68"/>
    <mergeCell ref="K64:K65"/>
    <mergeCell ref="K66:K67"/>
    <mergeCell ref="K68:K69"/>
    <mergeCell ref="M64:M65"/>
    <mergeCell ref="B142:N142"/>
    <mergeCell ref="B147:N151"/>
    <mergeCell ref="B118:N131"/>
    <mergeCell ref="B98:N100"/>
    <mergeCell ref="B96:H96"/>
    <mergeCell ref="B97:H97"/>
    <mergeCell ref="B111:N113"/>
    <mergeCell ref="B95:H95"/>
    <mergeCell ref="I90:J90"/>
    <mergeCell ref="J75:K75"/>
    <mergeCell ref="J76:K76"/>
    <mergeCell ref="B136:N137"/>
    <mergeCell ref="J77:K77"/>
    <mergeCell ref="B76:F76"/>
    <mergeCell ref="B77:F77"/>
    <mergeCell ref="B78:F78"/>
    <mergeCell ref="I89:J89"/>
    <mergeCell ref="B85:N87"/>
    <mergeCell ref="B105:N106"/>
    <mergeCell ref="M66:M67"/>
    <mergeCell ref="M68:M69"/>
    <mergeCell ref="B92:H92"/>
    <mergeCell ref="B93:H93"/>
    <mergeCell ref="B94:H94"/>
  </mergeCells>
  <hyperlinks>
    <hyperlink ref="B1" location="Home!A1" display="Home" xr:uid="{C2DEF225-F1D6-49BC-9F56-6990EA34CD38}"/>
    <hyperlink ref="A1" location="Home!A1" display="Home!A1" xr:uid="{05B04330-DF64-4740-8484-094B5F622CE1}"/>
    <hyperlink ref="C1" location="GRI!A1" display="Índice GRI" xr:uid="{2AB301B3-1B38-4C04-A1EC-84FAE3F06F1C}"/>
    <hyperlink ref="D1" location="SASB!A1" display="Índice SASB" xr:uid="{8A5FAA80-517A-4178-B86A-1110DCD2FC39}"/>
    <hyperlink ref="E1" location="TCFD!A1" display="Índice TCFD" xr:uid="{29FC0ED5-EE9F-4393-92C1-3EDA141C8A59}"/>
    <hyperlink ref="F1" location="Climate!A1" display="Climate change" xr:uid="{30E524EF-0CC3-4659-88BD-D35021E29BD9}"/>
    <hyperlink ref="G1" location="Water!A1" display="Water and effluents" xr:uid="{918FFBDD-CA87-4FFF-8918-087609D9793D}"/>
    <hyperlink ref="H1" location="Environment!A1" display="Environmental management" xr:uid="{0DCBA17C-AF3C-4B21-B156-C06349A0AA74}"/>
    <hyperlink ref="I1" location="Talent!A1" display="Talent management" xr:uid="{D63D693B-51C0-4794-9BFC-22969C2D3E9A}"/>
    <hyperlink ref="J1" location="'Socio-EconomicImpact'!A1" display="Socio-economic impact" xr:uid="{3DF0733F-FBFB-4FB5-9812-7BB9C3C5FA47}"/>
    <hyperlink ref="K1" location="HumanRights!A1" display="Human rights" xr:uid="{D8B43B69-429D-48BF-9F75-F3450E2C5D78}"/>
    <hyperlink ref="L1" location="Safety!A1" display="Safety" xr:uid="{4129315D-6D3F-44F3-937E-2A1541ECD968}"/>
    <hyperlink ref="M1" location="Assets!A1" display="Asset management" xr:uid="{BA67C718-A57D-4434-A81A-3F4FA6BFA111}"/>
    <hyperlink ref="N1" location="Ethics!A1" display="Ethics and integrity" xr:uid="{42A038FE-D942-4CD4-86AF-91E0EA695AFF}"/>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6D2E-EAB7-4E39-ACF2-1A0F18CE839F}">
  <dimension ref="A1:S227"/>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272</v>
      </c>
    </row>
    <row r="6" spans="1:19" s="19" customFormat="1" ht="38.25" x14ac:dyDescent="0.3">
      <c r="B6" s="19" t="e" vm="15">
        <v>#VALUE!</v>
      </c>
      <c r="C6" s="19" t="e" vm="10">
        <v>#VALUE!</v>
      </c>
      <c r="D6" s="19" t="e" vm="7">
        <v>#VALUE!</v>
      </c>
      <c r="E6" s="19" t="e" vm="8">
        <v>#VALUE!</v>
      </c>
    </row>
    <row r="9" spans="1:19" x14ac:dyDescent="0.3">
      <c r="A9" s="20"/>
      <c r="B9" s="21" t="s">
        <v>354</v>
      </c>
      <c r="C9" s="20"/>
      <c r="D9" s="20"/>
      <c r="E9" s="20"/>
      <c r="F9" s="20"/>
      <c r="G9" s="20"/>
      <c r="H9" s="20"/>
      <c r="I9" s="20"/>
      <c r="J9" s="20"/>
      <c r="K9" s="20"/>
      <c r="L9" s="20"/>
      <c r="M9" s="20"/>
      <c r="N9" s="20"/>
    </row>
    <row r="10" spans="1:19" x14ac:dyDescent="0.3">
      <c r="A10" s="20"/>
      <c r="B10" s="21" t="s">
        <v>355</v>
      </c>
      <c r="C10" s="20"/>
      <c r="D10" s="20"/>
      <c r="E10" s="20"/>
      <c r="F10" s="20"/>
      <c r="G10" s="20"/>
      <c r="H10" s="20"/>
      <c r="I10" s="20"/>
      <c r="J10" s="20"/>
      <c r="K10" s="20"/>
      <c r="L10" s="20"/>
      <c r="M10" s="20"/>
      <c r="N10" s="20"/>
    </row>
    <row r="12" spans="1:19" s="47" customFormat="1" ht="13.5" customHeight="1" x14ac:dyDescent="0.3">
      <c r="B12" s="267" t="s">
        <v>740</v>
      </c>
      <c r="C12" s="267"/>
      <c r="D12" s="267"/>
      <c r="E12" s="267"/>
      <c r="F12" s="269"/>
      <c r="G12" s="266">
        <v>2024</v>
      </c>
      <c r="H12" s="266"/>
      <c r="I12" s="266"/>
      <c r="J12" s="300"/>
      <c r="K12" s="266">
        <v>2023</v>
      </c>
      <c r="L12" s="266"/>
      <c r="M12" s="299">
        <v>2022</v>
      </c>
      <c r="N12" s="300"/>
    </row>
    <row r="13" spans="1:19" s="47" customFormat="1" ht="25.5" x14ac:dyDescent="0.3">
      <c r="B13" s="278"/>
      <c r="C13" s="278"/>
      <c r="D13" s="278"/>
      <c r="E13" s="278"/>
      <c r="F13" s="286"/>
      <c r="G13" s="17" t="s">
        <v>15</v>
      </c>
      <c r="H13" s="17" t="s">
        <v>16</v>
      </c>
      <c r="I13" s="16" t="s">
        <v>31</v>
      </c>
      <c r="J13" s="70" t="s">
        <v>741</v>
      </c>
      <c r="K13" s="17" t="s">
        <v>4</v>
      </c>
      <c r="L13" s="17" t="s">
        <v>5</v>
      </c>
      <c r="M13" s="26" t="s">
        <v>4</v>
      </c>
      <c r="N13" s="27" t="s">
        <v>5</v>
      </c>
    </row>
    <row r="14" spans="1:19" x14ac:dyDescent="0.3">
      <c r="B14" s="252" t="s">
        <v>742</v>
      </c>
      <c r="C14" s="252"/>
      <c r="D14" s="252"/>
      <c r="E14" s="252"/>
      <c r="F14" s="277"/>
      <c r="G14" s="29">
        <v>12213932</v>
      </c>
      <c r="H14" s="24">
        <v>5383153</v>
      </c>
      <c r="I14" s="24">
        <v>2840318</v>
      </c>
      <c r="J14" s="140">
        <f>SUM(G14:I14)</f>
        <v>20437403</v>
      </c>
      <c r="K14" s="24">
        <v>10126905</v>
      </c>
      <c r="L14" s="24">
        <v>1866258</v>
      </c>
      <c r="M14" s="29">
        <v>3226934</v>
      </c>
      <c r="N14" s="71">
        <v>1490078</v>
      </c>
    </row>
    <row r="15" spans="1:19" x14ac:dyDescent="0.3">
      <c r="B15" s="252" t="s">
        <v>743</v>
      </c>
      <c r="C15" s="252"/>
      <c r="D15" s="252"/>
      <c r="E15" s="252"/>
      <c r="F15" s="277"/>
      <c r="G15" s="29">
        <v>1</v>
      </c>
      <c r="H15" s="24">
        <v>0</v>
      </c>
      <c r="I15" s="24">
        <v>0</v>
      </c>
      <c r="J15" s="140">
        <f>SUM(G15:I15)</f>
        <v>1</v>
      </c>
      <c r="K15" s="24">
        <v>2</v>
      </c>
      <c r="L15" s="24">
        <v>0</v>
      </c>
      <c r="M15" s="29">
        <v>4</v>
      </c>
      <c r="N15" s="71">
        <v>0</v>
      </c>
    </row>
    <row r="16" spans="1:19" ht="16.5" x14ac:dyDescent="0.3">
      <c r="B16" s="252" t="s">
        <v>744</v>
      </c>
      <c r="C16" s="252"/>
      <c r="D16" s="252"/>
      <c r="E16" s="252"/>
      <c r="F16" s="277"/>
      <c r="G16" s="141">
        <f>G15/G14*200000</f>
        <v>1.6374743203089716E-2</v>
      </c>
      <c r="H16" s="142">
        <f t="shared" ref="H16" si="0">H15/H14*200000</f>
        <v>0</v>
      </c>
      <c r="I16" s="142">
        <f t="shared" ref="I16:N16" si="1">I15/I14*200000</f>
        <v>0</v>
      </c>
      <c r="J16" s="143">
        <f t="shared" si="1"/>
        <v>9.7859791677054088E-3</v>
      </c>
      <c r="K16" s="142">
        <f t="shared" si="1"/>
        <v>3.9498741224490604E-2</v>
      </c>
      <c r="L16" s="142">
        <f t="shared" si="1"/>
        <v>0</v>
      </c>
      <c r="M16" s="141">
        <f t="shared" si="1"/>
        <v>0.24791334436960905</v>
      </c>
      <c r="N16" s="144">
        <f t="shared" si="1"/>
        <v>0</v>
      </c>
    </row>
    <row r="17" spans="1:14" x14ac:dyDescent="0.3">
      <c r="B17" s="252" t="s">
        <v>745</v>
      </c>
      <c r="C17" s="252"/>
      <c r="D17" s="252"/>
      <c r="E17" s="252"/>
      <c r="F17" s="277"/>
      <c r="G17" s="29">
        <v>9</v>
      </c>
      <c r="H17" s="24">
        <v>0</v>
      </c>
      <c r="I17" s="24">
        <v>0</v>
      </c>
      <c r="J17" s="140">
        <f>SUM(G17:I17)</f>
        <v>9</v>
      </c>
      <c r="K17" s="24">
        <v>7</v>
      </c>
      <c r="L17" s="24">
        <v>0</v>
      </c>
      <c r="M17" s="29">
        <v>10</v>
      </c>
      <c r="N17" s="71">
        <v>0</v>
      </c>
    </row>
    <row r="18" spans="1:14" ht="16.5" x14ac:dyDescent="0.3">
      <c r="B18" s="252" t="s">
        <v>746</v>
      </c>
      <c r="C18" s="252"/>
      <c r="D18" s="252"/>
      <c r="E18" s="252"/>
      <c r="F18" s="277"/>
      <c r="G18" s="141">
        <f>G17/G14*200000</f>
        <v>0.14737268882780746</v>
      </c>
      <c r="H18" s="142">
        <f t="shared" ref="H18" si="2">H17/H14*200000</f>
        <v>0</v>
      </c>
      <c r="I18" s="142">
        <f t="shared" ref="I18:N18" si="3">I17/I14*200000</f>
        <v>0</v>
      </c>
      <c r="J18" s="143">
        <f t="shared" si="3"/>
        <v>8.8073812509348676E-2</v>
      </c>
      <c r="K18" s="142">
        <f t="shared" si="3"/>
        <v>0.13824559428571712</v>
      </c>
      <c r="L18" s="142">
        <f t="shared" si="3"/>
        <v>0</v>
      </c>
      <c r="M18" s="141">
        <f t="shared" si="3"/>
        <v>0.61978336092402253</v>
      </c>
      <c r="N18" s="144">
        <f t="shared" si="3"/>
        <v>0</v>
      </c>
    </row>
    <row r="19" spans="1:14" s="183" customFormat="1" ht="13.5" x14ac:dyDescent="0.3">
      <c r="B19" s="280" t="s">
        <v>747</v>
      </c>
      <c r="C19" s="280"/>
      <c r="D19" s="280"/>
      <c r="E19" s="280"/>
      <c r="F19" s="280"/>
      <c r="G19" s="280"/>
      <c r="H19" s="280"/>
      <c r="I19" s="280"/>
      <c r="J19" s="280"/>
      <c r="K19" s="280"/>
      <c r="L19" s="280"/>
      <c r="M19" s="280"/>
      <c r="N19" s="280"/>
    </row>
    <row r="22" spans="1:14" x14ac:dyDescent="0.3">
      <c r="A22" s="20"/>
      <c r="B22" s="21" t="s">
        <v>356</v>
      </c>
      <c r="C22" s="20"/>
      <c r="D22" s="20"/>
      <c r="E22" s="20"/>
      <c r="F22" s="20"/>
      <c r="G22" s="20"/>
      <c r="H22" s="20"/>
      <c r="I22" s="20"/>
      <c r="J22" s="20"/>
      <c r="K22" s="20"/>
      <c r="L22" s="20"/>
      <c r="M22" s="20"/>
      <c r="N22" s="20"/>
    </row>
    <row r="24" spans="1:14" x14ac:dyDescent="0.3">
      <c r="B24" s="275" t="s">
        <v>748</v>
      </c>
      <c r="C24" s="275"/>
      <c r="D24" s="275"/>
      <c r="E24" s="275"/>
      <c r="F24" s="275"/>
      <c r="G24" s="275"/>
      <c r="H24" s="275"/>
      <c r="I24" s="275"/>
      <c r="J24" s="275"/>
      <c r="K24" s="275"/>
      <c r="L24" s="275"/>
      <c r="M24" s="275"/>
      <c r="N24" s="275"/>
    </row>
    <row r="25" spans="1:14" x14ac:dyDescent="0.3">
      <c r="B25" s="275"/>
      <c r="C25" s="275"/>
      <c r="D25" s="275"/>
      <c r="E25" s="275"/>
      <c r="F25" s="275"/>
      <c r="G25" s="275"/>
      <c r="H25" s="275"/>
      <c r="I25" s="275"/>
      <c r="J25" s="275"/>
      <c r="K25" s="275"/>
      <c r="L25" s="275"/>
      <c r="M25" s="275"/>
      <c r="N25" s="275"/>
    </row>
    <row r="26" spans="1:14" x14ac:dyDescent="0.3">
      <c r="B26" s="275"/>
      <c r="C26" s="275"/>
      <c r="D26" s="275"/>
      <c r="E26" s="275"/>
      <c r="F26" s="275"/>
      <c r="G26" s="275"/>
      <c r="H26" s="275"/>
      <c r="I26" s="275"/>
      <c r="J26" s="275"/>
      <c r="K26" s="275"/>
      <c r="L26" s="275"/>
      <c r="M26" s="275"/>
      <c r="N26" s="275"/>
    </row>
    <row r="27" spans="1:14" x14ac:dyDescent="0.3">
      <c r="B27" s="275"/>
      <c r="C27" s="275"/>
      <c r="D27" s="275"/>
      <c r="E27" s="275"/>
      <c r="F27" s="275"/>
      <c r="G27" s="275"/>
      <c r="H27" s="275"/>
      <c r="I27" s="275"/>
      <c r="J27" s="275"/>
      <c r="K27" s="275"/>
      <c r="L27" s="275"/>
      <c r="M27" s="275"/>
      <c r="N27" s="275"/>
    </row>
    <row r="28" spans="1:14" x14ac:dyDescent="0.3">
      <c r="B28" s="275"/>
      <c r="C28" s="275"/>
      <c r="D28" s="275"/>
      <c r="E28" s="275"/>
      <c r="F28" s="275"/>
      <c r="G28" s="275"/>
      <c r="H28" s="275"/>
      <c r="I28" s="275"/>
      <c r="J28" s="275"/>
      <c r="K28" s="275"/>
      <c r="L28" s="275"/>
      <c r="M28" s="275"/>
      <c r="N28" s="275"/>
    </row>
    <row r="29" spans="1:14" x14ac:dyDescent="0.3">
      <c r="B29" s="275"/>
      <c r="C29" s="275"/>
      <c r="D29" s="275"/>
      <c r="E29" s="275"/>
      <c r="F29" s="275"/>
      <c r="G29" s="275"/>
      <c r="H29" s="275"/>
      <c r="I29" s="275"/>
      <c r="J29" s="275"/>
      <c r="K29" s="275"/>
      <c r="L29" s="275"/>
      <c r="M29" s="275"/>
      <c r="N29" s="275"/>
    </row>
    <row r="30" spans="1:14" x14ac:dyDescent="0.3">
      <c r="B30" s="275"/>
      <c r="C30" s="275"/>
      <c r="D30" s="275"/>
      <c r="E30" s="275"/>
      <c r="F30" s="275"/>
      <c r="G30" s="275"/>
      <c r="H30" s="275"/>
      <c r="I30" s="275"/>
      <c r="J30" s="275"/>
      <c r="K30" s="275"/>
      <c r="L30" s="275"/>
      <c r="M30" s="275"/>
      <c r="N30" s="275"/>
    </row>
    <row r="31" spans="1:14" x14ac:dyDescent="0.3">
      <c r="B31" s="275"/>
      <c r="C31" s="275"/>
      <c r="D31" s="275"/>
      <c r="E31" s="275"/>
      <c r="F31" s="275"/>
      <c r="G31" s="275"/>
      <c r="H31" s="275"/>
      <c r="I31" s="275"/>
      <c r="J31" s="275"/>
      <c r="K31" s="275"/>
      <c r="L31" s="275"/>
      <c r="M31" s="275"/>
      <c r="N31" s="275"/>
    </row>
    <row r="32" spans="1:14" x14ac:dyDescent="0.3">
      <c r="B32" s="275"/>
      <c r="C32" s="275"/>
      <c r="D32" s="275"/>
      <c r="E32" s="275"/>
      <c r="F32" s="275"/>
      <c r="G32" s="275"/>
      <c r="H32" s="275"/>
      <c r="I32" s="275"/>
      <c r="J32" s="275"/>
      <c r="K32" s="275"/>
      <c r="L32" s="275"/>
      <c r="M32" s="275"/>
      <c r="N32" s="275"/>
    </row>
    <row r="33" spans="1:14" x14ac:dyDescent="0.3">
      <c r="B33" s="275"/>
      <c r="C33" s="275"/>
      <c r="D33" s="275"/>
      <c r="E33" s="275"/>
      <c r="F33" s="275"/>
      <c r="G33" s="275"/>
      <c r="H33" s="275"/>
      <c r="I33" s="275"/>
      <c r="J33" s="275"/>
      <c r="K33" s="275"/>
      <c r="L33" s="275"/>
      <c r="M33" s="275"/>
      <c r="N33" s="275"/>
    </row>
    <row r="34" spans="1:14" x14ac:dyDescent="0.3">
      <c r="B34" s="275"/>
      <c r="C34" s="275"/>
      <c r="D34" s="275"/>
      <c r="E34" s="275"/>
      <c r="F34" s="275"/>
      <c r="G34" s="275"/>
      <c r="H34" s="275"/>
      <c r="I34" s="275"/>
      <c r="J34" s="275"/>
      <c r="K34" s="275"/>
      <c r="L34" s="275"/>
      <c r="M34" s="275"/>
      <c r="N34" s="275"/>
    </row>
    <row r="35" spans="1:14" x14ac:dyDescent="0.3">
      <c r="B35" s="275"/>
      <c r="C35" s="275"/>
      <c r="D35" s="275"/>
      <c r="E35" s="275"/>
      <c r="F35" s="275"/>
      <c r="G35" s="275"/>
      <c r="H35" s="275"/>
      <c r="I35" s="275"/>
      <c r="J35" s="275"/>
      <c r="K35" s="275"/>
      <c r="L35" s="275"/>
      <c r="M35" s="275"/>
      <c r="N35" s="275"/>
    </row>
    <row r="36" spans="1:14" x14ac:dyDescent="0.3">
      <c r="B36" s="275"/>
      <c r="C36" s="275"/>
      <c r="D36" s="275"/>
      <c r="E36" s="275"/>
      <c r="F36" s="275"/>
      <c r="G36" s="275"/>
      <c r="H36" s="275"/>
      <c r="I36" s="275"/>
      <c r="J36" s="275"/>
      <c r="K36" s="275"/>
      <c r="L36" s="275"/>
      <c r="M36" s="275"/>
      <c r="N36" s="275"/>
    </row>
    <row r="37" spans="1:14" x14ac:dyDescent="0.3">
      <c r="B37" s="275"/>
      <c r="C37" s="275"/>
      <c r="D37" s="275"/>
      <c r="E37" s="275"/>
      <c r="F37" s="275"/>
      <c r="G37" s="275"/>
      <c r="H37" s="275"/>
      <c r="I37" s="275"/>
      <c r="J37" s="275"/>
      <c r="K37" s="275"/>
      <c r="L37" s="275"/>
      <c r="M37" s="275"/>
      <c r="N37" s="275"/>
    </row>
    <row r="38" spans="1:14" x14ac:dyDescent="0.3">
      <c r="B38" s="275"/>
      <c r="C38" s="275"/>
      <c r="D38" s="275"/>
      <c r="E38" s="275"/>
      <c r="F38" s="275"/>
      <c r="G38" s="275"/>
      <c r="H38" s="275"/>
      <c r="I38" s="275"/>
      <c r="J38" s="275"/>
      <c r="K38" s="275"/>
      <c r="L38" s="275"/>
      <c r="M38" s="275"/>
      <c r="N38" s="275"/>
    </row>
    <row r="39" spans="1:14" x14ac:dyDescent="0.3">
      <c r="B39" s="275"/>
      <c r="C39" s="275"/>
      <c r="D39" s="275"/>
      <c r="E39" s="275"/>
      <c r="F39" s="275"/>
      <c r="G39" s="275"/>
      <c r="H39" s="275"/>
      <c r="I39" s="275"/>
      <c r="J39" s="275"/>
      <c r="K39" s="275"/>
      <c r="L39" s="275"/>
      <c r="M39" s="275"/>
      <c r="N39" s="275"/>
    </row>
    <row r="40" spans="1:14" x14ac:dyDescent="0.3">
      <c r="B40" s="275"/>
      <c r="C40" s="275"/>
      <c r="D40" s="275"/>
      <c r="E40" s="275"/>
      <c r="F40" s="275"/>
      <c r="G40" s="275"/>
      <c r="H40" s="275"/>
      <c r="I40" s="275"/>
      <c r="J40" s="275"/>
      <c r="K40" s="275"/>
      <c r="L40" s="275"/>
      <c r="M40" s="275"/>
      <c r="N40" s="275"/>
    </row>
    <row r="41" spans="1:14" x14ac:dyDescent="0.3">
      <c r="B41" s="275"/>
      <c r="C41" s="275"/>
      <c r="D41" s="275"/>
      <c r="E41" s="275"/>
      <c r="F41" s="275"/>
      <c r="G41" s="275"/>
      <c r="H41" s="275"/>
      <c r="I41" s="275"/>
      <c r="J41" s="275"/>
      <c r="K41" s="275"/>
      <c r="L41" s="275"/>
      <c r="M41" s="275"/>
      <c r="N41" s="275"/>
    </row>
    <row r="42" spans="1:14" x14ac:dyDescent="0.3">
      <c r="B42" s="275"/>
      <c r="C42" s="275"/>
      <c r="D42" s="275"/>
      <c r="E42" s="275"/>
      <c r="F42" s="275"/>
      <c r="G42" s="275"/>
      <c r="H42" s="275"/>
      <c r="I42" s="275"/>
      <c r="J42" s="275"/>
      <c r="K42" s="275"/>
      <c r="L42" s="275"/>
      <c r="M42" s="275"/>
      <c r="N42" s="275"/>
    </row>
    <row r="43" spans="1:14" x14ac:dyDescent="0.3">
      <c r="B43" s="275"/>
      <c r="C43" s="275"/>
      <c r="D43" s="275"/>
      <c r="E43" s="275"/>
      <c r="F43" s="275"/>
      <c r="G43" s="275"/>
      <c r="H43" s="275"/>
      <c r="I43" s="275"/>
      <c r="J43" s="275"/>
      <c r="K43" s="275"/>
      <c r="L43" s="275"/>
      <c r="M43" s="275"/>
      <c r="N43" s="275"/>
    </row>
    <row r="46" spans="1:14" x14ac:dyDescent="0.3">
      <c r="A46" s="20"/>
      <c r="B46" s="21" t="s">
        <v>358</v>
      </c>
      <c r="C46" s="20"/>
      <c r="D46" s="20"/>
      <c r="E46" s="20"/>
      <c r="F46" s="20"/>
      <c r="G46" s="20"/>
      <c r="H46" s="20"/>
      <c r="I46" s="20"/>
      <c r="J46" s="20"/>
      <c r="K46" s="20"/>
      <c r="L46" s="20"/>
      <c r="M46" s="20"/>
      <c r="N46" s="20"/>
    </row>
    <row r="47" spans="1:14" x14ac:dyDescent="0.3">
      <c r="A47" s="20"/>
      <c r="B47" s="21" t="s">
        <v>357</v>
      </c>
      <c r="C47" s="20"/>
      <c r="D47" s="20"/>
      <c r="E47" s="20"/>
      <c r="F47" s="20"/>
      <c r="G47" s="20"/>
      <c r="H47" s="20"/>
      <c r="I47" s="20"/>
      <c r="J47" s="20"/>
      <c r="K47" s="20"/>
      <c r="L47" s="20"/>
      <c r="M47" s="20"/>
      <c r="N47" s="20"/>
    </row>
    <row r="49" spans="1:14" ht="14.25" customHeight="1" x14ac:dyDescent="0.3">
      <c r="B49" s="267" t="s">
        <v>749</v>
      </c>
      <c r="C49" s="267"/>
      <c r="D49" s="267"/>
      <c r="E49" s="267"/>
      <c r="F49" s="269"/>
      <c r="G49" s="266">
        <v>2024</v>
      </c>
      <c r="H49" s="266"/>
      <c r="I49" s="266"/>
      <c r="J49" s="300"/>
      <c r="K49" s="266">
        <v>2023</v>
      </c>
      <c r="L49" s="266"/>
      <c r="M49" s="299">
        <v>2022</v>
      </c>
      <c r="N49" s="300"/>
    </row>
    <row r="50" spans="1:14" ht="25.5" x14ac:dyDescent="0.3">
      <c r="B50" s="278"/>
      <c r="C50" s="278"/>
      <c r="D50" s="278"/>
      <c r="E50" s="278"/>
      <c r="F50" s="286"/>
      <c r="G50" s="17" t="s">
        <v>15</v>
      </c>
      <c r="H50" s="17" t="s">
        <v>16</v>
      </c>
      <c r="I50" s="16" t="s">
        <v>31</v>
      </c>
      <c r="J50" s="70" t="s">
        <v>741</v>
      </c>
      <c r="K50" s="17" t="s">
        <v>4</v>
      </c>
      <c r="L50" s="17" t="s">
        <v>5</v>
      </c>
      <c r="M50" s="26" t="s">
        <v>4</v>
      </c>
      <c r="N50" s="27" t="s">
        <v>5</v>
      </c>
    </row>
    <row r="51" spans="1:14" x14ac:dyDescent="0.3">
      <c r="B51" s="252" t="s">
        <v>750</v>
      </c>
      <c r="C51" s="252"/>
      <c r="D51" s="252"/>
      <c r="E51" s="252"/>
      <c r="F51" s="277"/>
      <c r="G51" s="130">
        <v>5</v>
      </c>
      <c r="H51" s="131">
        <v>0</v>
      </c>
      <c r="I51" s="131">
        <v>0</v>
      </c>
      <c r="J51" s="145">
        <f>SUM(G51:I51)</f>
        <v>5</v>
      </c>
      <c r="K51" s="131">
        <v>8</v>
      </c>
      <c r="L51" s="131">
        <v>0</v>
      </c>
      <c r="M51" s="130">
        <v>6</v>
      </c>
      <c r="N51" s="146">
        <v>0</v>
      </c>
    </row>
    <row r="52" spans="1:14" x14ac:dyDescent="0.3">
      <c r="B52" s="252" t="s">
        <v>751</v>
      </c>
      <c r="C52" s="252"/>
      <c r="D52" s="252"/>
      <c r="E52" s="252"/>
      <c r="F52" s="277"/>
      <c r="G52" s="147">
        <v>2973</v>
      </c>
      <c r="H52" s="148">
        <v>0</v>
      </c>
      <c r="I52" s="148">
        <v>0</v>
      </c>
      <c r="J52" s="149">
        <f t="shared" ref="J52:J55" si="4">SUM(G52:I52)</f>
        <v>2973</v>
      </c>
      <c r="K52" s="148">
        <v>16870</v>
      </c>
      <c r="L52" s="148">
        <v>0</v>
      </c>
      <c r="M52" s="147">
        <v>8780</v>
      </c>
      <c r="N52" s="150">
        <v>0</v>
      </c>
    </row>
    <row r="53" spans="1:14" x14ac:dyDescent="0.3">
      <c r="B53" s="252" t="s">
        <v>752</v>
      </c>
      <c r="C53" s="252"/>
      <c r="D53" s="252"/>
      <c r="E53" s="252"/>
      <c r="F53" s="277"/>
      <c r="G53" s="147">
        <v>18.69811320754717</v>
      </c>
      <c r="H53" s="148">
        <v>0</v>
      </c>
      <c r="I53" s="148">
        <v>0</v>
      </c>
      <c r="J53" s="149">
        <f t="shared" si="4"/>
        <v>18.69811320754717</v>
      </c>
      <c r="K53" s="148">
        <v>106.10062893081761</v>
      </c>
      <c r="L53" s="148">
        <v>0</v>
      </c>
      <c r="M53" s="147">
        <v>55.220125786163521</v>
      </c>
      <c r="N53" s="150">
        <v>0</v>
      </c>
    </row>
    <row r="54" spans="1:14" x14ac:dyDescent="0.3">
      <c r="B54" s="252" t="s">
        <v>753</v>
      </c>
      <c r="C54" s="252"/>
      <c r="D54" s="252"/>
      <c r="E54" s="252"/>
      <c r="F54" s="277"/>
      <c r="G54" s="147">
        <v>0</v>
      </c>
      <c r="H54" s="148">
        <v>0</v>
      </c>
      <c r="I54" s="148">
        <v>0</v>
      </c>
      <c r="J54" s="149">
        <f t="shared" si="4"/>
        <v>0</v>
      </c>
      <c r="K54" s="148" t="s">
        <v>7</v>
      </c>
      <c r="L54" s="148">
        <v>0</v>
      </c>
      <c r="M54" s="147" t="s">
        <v>7</v>
      </c>
      <c r="N54" s="150">
        <v>0</v>
      </c>
    </row>
    <row r="55" spans="1:14" x14ac:dyDescent="0.3">
      <c r="B55" s="252" t="s">
        <v>754</v>
      </c>
      <c r="C55" s="252"/>
      <c r="D55" s="252"/>
      <c r="E55" s="252"/>
      <c r="F55" s="277"/>
      <c r="G55" s="147" t="s">
        <v>6</v>
      </c>
      <c r="H55" s="148">
        <v>0</v>
      </c>
      <c r="I55" s="148">
        <v>0</v>
      </c>
      <c r="J55" s="149">
        <f t="shared" si="4"/>
        <v>0</v>
      </c>
      <c r="K55" s="148" t="s">
        <v>7</v>
      </c>
      <c r="L55" s="148">
        <v>0</v>
      </c>
      <c r="M55" s="147" t="s">
        <v>7</v>
      </c>
      <c r="N55" s="150">
        <v>0</v>
      </c>
    </row>
    <row r="56" spans="1:14" s="183" customFormat="1" ht="13.5" x14ac:dyDescent="0.3">
      <c r="B56" s="280" t="s">
        <v>755</v>
      </c>
      <c r="C56" s="280"/>
      <c r="D56" s="280"/>
      <c r="E56" s="280"/>
      <c r="F56" s="280"/>
      <c r="G56" s="280"/>
      <c r="H56" s="280"/>
      <c r="I56" s="280"/>
      <c r="J56" s="280"/>
      <c r="K56" s="280"/>
      <c r="L56" s="280"/>
      <c r="M56" s="280"/>
      <c r="N56" s="280"/>
    </row>
    <row r="57" spans="1:14" s="183" customFormat="1" ht="13.5" x14ac:dyDescent="0.3">
      <c r="B57" s="280"/>
      <c r="C57" s="280"/>
      <c r="D57" s="280"/>
      <c r="E57" s="280"/>
      <c r="F57" s="280"/>
      <c r="G57" s="280"/>
      <c r="H57" s="280"/>
      <c r="I57" s="280"/>
      <c r="J57" s="280"/>
      <c r="K57" s="280"/>
      <c r="L57" s="280"/>
      <c r="M57" s="280"/>
      <c r="N57" s="280"/>
    </row>
    <row r="60" spans="1:14" x14ac:dyDescent="0.3">
      <c r="A60" s="20"/>
      <c r="B60" s="21" t="s">
        <v>359</v>
      </c>
      <c r="C60" s="20"/>
      <c r="D60" s="20"/>
      <c r="E60" s="20"/>
      <c r="F60" s="20"/>
      <c r="G60" s="20"/>
      <c r="H60" s="20"/>
      <c r="I60" s="20"/>
      <c r="J60" s="20"/>
      <c r="K60" s="20"/>
      <c r="L60" s="20"/>
      <c r="M60" s="20"/>
      <c r="N60" s="20"/>
    </row>
    <row r="61" spans="1:14" x14ac:dyDescent="0.3">
      <c r="A61" s="20"/>
      <c r="B61" s="21" t="s">
        <v>360</v>
      </c>
      <c r="C61" s="20"/>
      <c r="D61" s="20"/>
      <c r="E61" s="20"/>
      <c r="F61" s="20"/>
      <c r="G61" s="20"/>
      <c r="H61" s="20"/>
      <c r="I61" s="20"/>
      <c r="J61" s="20"/>
      <c r="K61" s="20"/>
      <c r="L61" s="20"/>
      <c r="M61" s="20"/>
      <c r="N61" s="20"/>
    </row>
    <row r="63" spans="1:14" x14ac:dyDescent="0.3">
      <c r="B63" s="275" t="s">
        <v>756</v>
      </c>
      <c r="C63" s="275"/>
      <c r="D63" s="275"/>
      <c r="E63" s="275"/>
      <c r="F63" s="275"/>
      <c r="G63" s="275"/>
      <c r="H63" s="275"/>
      <c r="I63" s="275"/>
      <c r="J63" s="275"/>
      <c r="K63" s="275"/>
      <c r="L63" s="275"/>
      <c r="M63" s="275"/>
      <c r="N63" s="275"/>
    </row>
    <row r="64" spans="1:14" x14ac:dyDescent="0.3">
      <c r="B64" s="275"/>
      <c r="C64" s="275"/>
      <c r="D64" s="275"/>
      <c r="E64" s="275"/>
      <c r="F64" s="275"/>
      <c r="G64" s="275"/>
      <c r="H64" s="275"/>
      <c r="I64" s="275"/>
      <c r="J64" s="275"/>
      <c r="K64" s="275"/>
      <c r="L64" s="275"/>
      <c r="M64" s="275"/>
      <c r="N64" s="275"/>
    </row>
    <row r="65" spans="1:14" x14ac:dyDescent="0.3">
      <c r="B65" s="275"/>
      <c r="C65" s="275"/>
      <c r="D65" s="275"/>
      <c r="E65" s="275"/>
      <c r="F65" s="275"/>
      <c r="G65" s="275"/>
      <c r="H65" s="275"/>
      <c r="I65" s="275"/>
      <c r="J65" s="275"/>
      <c r="K65" s="275"/>
      <c r="L65" s="275"/>
      <c r="M65" s="275"/>
      <c r="N65" s="275"/>
    </row>
    <row r="66" spans="1:14" x14ac:dyDescent="0.3">
      <c r="B66" s="275"/>
      <c r="C66" s="275"/>
      <c r="D66" s="275"/>
      <c r="E66" s="275"/>
      <c r="F66" s="275"/>
      <c r="G66" s="275"/>
      <c r="H66" s="275"/>
      <c r="I66" s="275"/>
      <c r="J66" s="275"/>
      <c r="K66" s="275"/>
      <c r="L66" s="275"/>
      <c r="M66" s="275"/>
      <c r="N66" s="275"/>
    </row>
    <row r="69" spans="1:14" x14ac:dyDescent="0.3">
      <c r="A69" s="20"/>
      <c r="B69" s="21" t="s">
        <v>361</v>
      </c>
      <c r="C69" s="20"/>
      <c r="D69" s="20"/>
      <c r="E69" s="20"/>
      <c r="F69" s="20"/>
      <c r="G69" s="20"/>
      <c r="H69" s="20"/>
      <c r="I69" s="20"/>
      <c r="J69" s="20"/>
      <c r="K69" s="20"/>
      <c r="L69" s="20"/>
      <c r="M69" s="20"/>
      <c r="N69" s="20"/>
    </row>
    <row r="71" spans="1:14" x14ac:dyDescent="0.3">
      <c r="B71" s="275" t="s">
        <v>757</v>
      </c>
      <c r="C71" s="275"/>
      <c r="D71" s="275"/>
      <c r="E71" s="275"/>
      <c r="F71" s="275"/>
      <c r="G71" s="275"/>
      <c r="H71" s="275"/>
      <c r="I71" s="275"/>
      <c r="J71" s="275"/>
      <c r="K71" s="275"/>
      <c r="L71" s="275"/>
      <c r="M71" s="275"/>
      <c r="N71" s="275"/>
    </row>
    <row r="72" spans="1:14" x14ac:dyDescent="0.3">
      <c r="B72" s="275"/>
      <c r="C72" s="275"/>
      <c r="D72" s="275"/>
      <c r="E72" s="275"/>
      <c r="F72" s="275"/>
      <c r="G72" s="275"/>
      <c r="H72" s="275"/>
      <c r="I72" s="275"/>
      <c r="J72" s="275"/>
      <c r="K72" s="275"/>
      <c r="L72" s="275"/>
      <c r="M72" s="275"/>
      <c r="N72" s="275"/>
    </row>
    <row r="73" spans="1:14" x14ac:dyDescent="0.3">
      <c r="B73" s="275"/>
      <c r="C73" s="275"/>
      <c r="D73" s="275"/>
      <c r="E73" s="275"/>
      <c r="F73" s="275"/>
      <c r="G73" s="275"/>
      <c r="H73" s="275"/>
      <c r="I73" s="275"/>
      <c r="J73" s="275"/>
      <c r="K73" s="275"/>
      <c r="L73" s="275"/>
      <c r="M73" s="275"/>
      <c r="N73" s="275"/>
    </row>
    <row r="74" spans="1:14" x14ac:dyDescent="0.3">
      <c r="B74" s="275"/>
      <c r="C74" s="275"/>
      <c r="D74" s="275"/>
      <c r="E74" s="275"/>
      <c r="F74" s="275"/>
      <c r="G74" s="275"/>
      <c r="H74" s="275"/>
      <c r="I74" s="275"/>
      <c r="J74" s="275"/>
      <c r="K74" s="275"/>
      <c r="L74" s="275"/>
      <c r="M74" s="275"/>
      <c r="N74" s="275"/>
    </row>
    <row r="75" spans="1:14" x14ac:dyDescent="0.3">
      <c r="B75" s="275"/>
      <c r="C75" s="275"/>
      <c r="D75" s="275"/>
      <c r="E75" s="275"/>
      <c r="F75" s="275"/>
      <c r="G75" s="275"/>
      <c r="H75" s="275"/>
      <c r="I75" s="275"/>
      <c r="J75" s="275"/>
      <c r="K75" s="275"/>
      <c r="L75" s="275"/>
      <c r="M75" s="275"/>
      <c r="N75" s="275"/>
    </row>
    <row r="76" spans="1:14" x14ac:dyDescent="0.3">
      <c r="B76" s="275"/>
      <c r="C76" s="275"/>
      <c r="D76" s="275"/>
      <c r="E76" s="275"/>
      <c r="F76" s="275"/>
      <c r="G76" s="275"/>
      <c r="H76" s="275"/>
      <c r="I76" s="275"/>
      <c r="J76" s="275"/>
      <c r="K76" s="275"/>
      <c r="L76" s="275"/>
      <c r="M76" s="275"/>
      <c r="N76" s="275"/>
    </row>
    <row r="77" spans="1:14" x14ac:dyDescent="0.3">
      <c r="B77" s="275"/>
      <c r="C77" s="275"/>
      <c r="D77" s="275"/>
      <c r="E77" s="275"/>
      <c r="F77" s="275"/>
      <c r="G77" s="275"/>
      <c r="H77" s="275"/>
      <c r="I77" s="275"/>
      <c r="J77" s="275"/>
      <c r="K77" s="275"/>
      <c r="L77" s="275"/>
      <c r="M77" s="275"/>
      <c r="N77" s="275"/>
    </row>
    <row r="78" spans="1:14" x14ac:dyDescent="0.3">
      <c r="B78" s="275"/>
      <c r="C78" s="275"/>
      <c r="D78" s="275"/>
      <c r="E78" s="275"/>
      <c r="F78" s="275"/>
      <c r="G78" s="275"/>
      <c r="H78" s="275"/>
      <c r="I78" s="275"/>
      <c r="J78" s="275"/>
      <c r="K78" s="275"/>
      <c r="L78" s="275"/>
      <c r="M78" s="275"/>
      <c r="N78" s="275"/>
    </row>
    <row r="79" spans="1:14" x14ac:dyDescent="0.3">
      <c r="B79" s="275"/>
      <c r="C79" s="275"/>
      <c r="D79" s="275"/>
      <c r="E79" s="275"/>
      <c r="F79" s="275"/>
      <c r="G79" s="275"/>
      <c r="H79" s="275"/>
      <c r="I79" s="275"/>
      <c r="J79" s="275"/>
      <c r="K79" s="275"/>
      <c r="L79" s="275"/>
      <c r="M79" s="275"/>
      <c r="N79" s="275"/>
    </row>
    <row r="80" spans="1:14" x14ac:dyDescent="0.3">
      <c r="B80" s="275"/>
      <c r="C80" s="275"/>
      <c r="D80" s="275"/>
      <c r="E80" s="275"/>
      <c r="F80" s="275"/>
      <c r="G80" s="275"/>
      <c r="H80" s="275"/>
      <c r="I80" s="275"/>
      <c r="J80" s="275"/>
      <c r="K80" s="275"/>
      <c r="L80" s="275"/>
      <c r="M80" s="275"/>
      <c r="N80" s="275"/>
    </row>
    <row r="81" spans="1:14" x14ac:dyDescent="0.3">
      <c r="B81" s="275"/>
      <c r="C81" s="275"/>
      <c r="D81" s="275"/>
      <c r="E81" s="275"/>
      <c r="F81" s="275"/>
      <c r="G81" s="275"/>
      <c r="H81" s="275"/>
      <c r="I81" s="275"/>
      <c r="J81" s="275"/>
      <c r="K81" s="275"/>
      <c r="L81" s="275"/>
      <c r="M81" s="275"/>
      <c r="N81" s="275"/>
    </row>
    <row r="82" spans="1:14" x14ac:dyDescent="0.3">
      <c r="B82" s="275"/>
      <c r="C82" s="275"/>
      <c r="D82" s="275"/>
      <c r="E82" s="275"/>
      <c r="F82" s="275"/>
      <c r="G82" s="275"/>
      <c r="H82" s="275"/>
      <c r="I82" s="275"/>
      <c r="J82" s="275"/>
      <c r="K82" s="275"/>
      <c r="L82" s="275"/>
      <c r="M82" s="275"/>
      <c r="N82" s="275"/>
    </row>
    <row r="83" spans="1:14" x14ac:dyDescent="0.3">
      <c r="B83" s="275"/>
      <c r="C83" s="275"/>
      <c r="D83" s="275"/>
      <c r="E83" s="275"/>
      <c r="F83" s="275"/>
      <c r="G83" s="275"/>
      <c r="H83" s="275"/>
      <c r="I83" s="275"/>
      <c r="J83" s="275"/>
      <c r="K83" s="275"/>
      <c r="L83" s="275"/>
      <c r="M83" s="275"/>
      <c r="N83" s="275"/>
    </row>
    <row r="86" spans="1:14" x14ac:dyDescent="0.3">
      <c r="A86" s="20"/>
      <c r="B86" s="21" t="s">
        <v>362</v>
      </c>
      <c r="C86" s="20"/>
      <c r="D86" s="20"/>
      <c r="E86" s="20"/>
      <c r="F86" s="20"/>
      <c r="G86" s="20"/>
      <c r="H86" s="20"/>
      <c r="I86" s="20"/>
      <c r="J86" s="20"/>
      <c r="K86" s="20"/>
      <c r="L86" s="20"/>
      <c r="M86" s="20"/>
      <c r="N86" s="20"/>
    </row>
    <row r="88" spans="1:14" x14ac:dyDescent="0.3">
      <c r="B88" s="275" t="s">
        <v>758</v>
      </c>
      <c r="C88" s="275"/>
      <c r="D88" s="275"/>
      <c r="E88" s="275"/>
      <c r="F88" s="275"/>
      <c r="G88" s="275"/>
      <c r="H88" s="275"/>
      <c r="I88" s="275"/>
      <c r="J88" s="275"/>
      <c r="K88" s="275"/>
      <c r="L88" s="275"/>
      <c r="M88" s="275"/>
      <c r="N88" s="275"/>
    </row>
    <row r="89" spans="1:14" x14ac:dyDescent="0.3">
      <c r="B89" s="275"/>
      <c r="C89" s="275"/>
      <c r="D89" s="275"/>
      <c r="E89" s="275"/>
      <c r="F89" s="275"/>
      <c r="G89" s="275"/>
      <c r="H89" s="275"/>
      <c r="I89" s="275"/>
      <c r="J89" s="275"/>
      <c r="K89" s="275"/>
      <c r="L89" s="275"/>
      <c r="M89" s="275"/>
      <c r="N89" s="275"/>
    </row>
    <row r="90" spans="1:14" x14ac:dyDescent="0.3">
      <c r="B90" s="275"/>
      <c r="C90" s="275"/>
      <c r="D90" s="275"/>
      <c r="E90" s="275"/>
      <c r="F90" s="275"/>
      <c r="G90" s="275"/>
      <c r="H90" s="275"/>
      <c r="I90" s="275"/>
      <c r="J90" s="275"/>
      <c r="K90" s="275"/>
      <c r="L90" s="275"/>
      <c r="M90" s="275"/>
      <c r="N90" s="275"/>
    </row>
    <row r="91" spans="1:14" x14ac:dyDescent="0.3">
      <c r="B91" s="275"/>
      <c r="C91" s="275"/>
      <c r="D91" s="275"/>
      <c r="E91" s="275"/>
      <c r="F91" s="275"/>
      <c r="G91" s="275"/>
      <c r="H91" s="275"/>
      <c r="I91" s="275"/>
      <c r="J91" s="275"/>
      <c r="K91" s="275"/>
      <c r="L91" s="275"/>
      <c r="M91" s="275"/>
      <c r="N91" s="275"/>
    </row>
    <row r="92" spans="1:14" x14ac:dyDescent="0.3">
      <c r="B92" s="275"/>
      <c r="C92" s="275"/>
      <c r="D92" s="275"/>
      <c r="E92" s="275"/>
      <c r="F92" s="275"/>
      <c r="G92" s="275"/>
      <c r="H92" s="275"/>
      <c r="I92" s="275"/>
      <c r="J92" s="275"/>
      <c r="K92" s="275"/>
      <c r="L92" s="275"/>
      <c r="M92" s="275"/>
      <c r="N92" s="275"/>
    </row>
    <row r="93" spans="1:14" x14ac:dyDescent="0.3">
      <c r="B93" s="275"/>
      <c r="C93" s="275"/>
      <c r="D93" s="275"/>
      <c r="E93" s="275"/>
      <c r="F93" s="275"/>
      <c r="G93" s="275"/>
      <c r="H93" s="275"/>
      <c r="I93" s="275"/>
      <c r="J93" s="275"/>
      <c r="K93" s="275"/>
      <c r="L93" s="275"/>
      <c r="M93" s="275"/>
      <c r="N93" s="275"/>
    </row>
    <row r="94" spans="1:14" x14ac:dyDescent="0.3">
      <c r="B94" s="275"/>
      <c r="C94" s="275"/>
      <c r="D94" s="275"/>
      <c r="E94" s="275"/>
      <c r="F94" s="275"/>
      <c r="G94" s="275"/>
      <c r="H94" s="275"/>
      <c r="I94" s="275"/>
      <c r="J94" s="275"/>
      <c r="K94" s="275"/>
      <c r="L94" s="275"/>
      <c r="M94" s="275"/>
      <c r="N94" s="275"/>
    </row>
    <row r="95" spans="1:14" x14ac:dyDescent="0.3">
      <c r="B95" s="275"/>
      <c r="C95" s="275"/>
      <c r="D95" s="275"/>
      <c r="E95" s="275"/>
      <c r="F95" s="275"/>
      <c r="G95" s="275"/>
      <c r="H95" s="275"/>
      <c r="I95" s="275"/>
      <c r="J95" s="275"/>
      <c r="K95" s="275"/>
      <c r="L95" s="275"/>
      <c r="M95" s="275"/>
      <c r="N95" s="275"/>
    </row>
    <row r="96" spans="1:14" x14ac:dyDescent="0.3">
      <c r="B96" s="275"/>
      <c r="C96" s="275"/>
      <c r="D96" s="275"/>
      <c r="E96" s="275"/>
      <c r="F96" s="275"/>
      <c r="G96" s="275"/>
      <c r="H96" s="275"/>
      <c r="I96" s="275"/>
      <c r="J96" s="275"/>
      <c r="K96" s="275"/>
      <c r="L96" s="275"/>
      <c r="M96" s="275"/>
      <c r="N96" s="275"/>
    </row>
    <row r="97" spans="1:14" x14ac:dyDescent="0.3">
      <c r="B97" s="275"/>
      <c r="C97" s="275"/>
      <c r="D97" s="275"/>
      <c r="E97" s="275"/>
      <c r="F97" s="275"/>
      <c r="G97" s="275"/>
      <c r="H97" s="275"/>
      <c r="I97" s="275"/>
      <c r="J97" s="275"/>
      <c r="K97" s="275"/>
      <c r="L97" s="275"/>
      <c r="M97" s="275"/>
      <c r="N97" s="275"/>
    </row>
    <row r="98" spans="1:14" x14ac:dyDescent="0.3">
      <c r="B98" s="275"/>
      <c r="C98" s="275"/>
      <c r="D98" s="275"/>
      <c r="E98" s="275"/>
      <c r="F98" s="275"/>
      <c r="G98" s="275"/>
      <c r="H98" s="275"/>
      <c r="I98" s="275"/>
      <c r="J98" s="275"/>
      <c r="K98" s="275"/>
      <c r="L98" s="275"/>
      <c r="M98" s="275"/>
      <c r="N98" s="275"/>
    </row>
    <row r="99" spans="1:14" x14ac:dyDescent="0.3">
      <c r="B99" s="275"/>
      <c r="C99" s="275"/>
      <c r="D99" s="275"/>
      <c r="E99" s="275"/>
      <c r="F99" s="275"/>
      <c r="G99" s="275"/>
      <c r="H99" s="275"/>
      <c r="I99" s="275"/>
      <c r="J99" s="275"/>
      <c r="K99" s="275"/>
      <c r="L99" s="275"/>
      <c r="M99" s="275"/>
      <c r="N99" s="275"/>
    </row>
    <row r="102" spans="1:14" x14ac:dyDescent="0.3">
      <c r="A102" s="20"/>
      <c r="B102" s="21" t="s">
        <v>363</v>
      </c>
      <c r="C102" s="20"/>
      <c r="D102" s="20"/>
      <c r="E102" s="20"/>
      <c r="F102" s="20"/>
      <c r="G102" s="20"/>
      <c r="H102" s="20"/>
      <c r="I102" s="20"/>
      <c r="J102" s="20"/>
      <c r="K102" s="20"/>
      <c r="L102" s="20"/>
      <c r="M102" s="20"/>
      <c r="N102" s="20"/>
    </row>
    <row r="104" spans="1:14" x14ac:dyDescent="0.3">
      <c r="B104" s="242" t="s">
        <v>759</v>
      </c>
      <c r="C104" s="242"/>
      <c r="D104" s="242"/>
      <c r="E104" s="242"/>
      <c r="F104" s="242"/>
      <c r="G104" s="242"/>
      <c r="H104" s="242"/>
      <c r="I104" s="242"/>
      <c r="J104" s="242"/>
      <c r="K104" s="242"/>
      <c r="L104" s="242"/>
      <c r="M104" s="242"/>
      <c r="N104" s="242"/>
    </row>
    <row r="105" spans="1:14" x14ac:dyDescent="0.3">
      <c r="B105" s="242"/>
      <c r="C105" s="242"/>
      <c r="D105" s="242"/>
      <c r="E105" s="242"/>
      <c r="F105" s="242"/>
      <c r="G105" s="242"/>
      <c r="H105" s="242"/>
      <c r="I105" s="242"/>
      <c r="J105" s="242"/>
      <c r="K105" s="242"/>
      <c r="L105" s="242"/>
      <c r="M105" s="242"/>
      <c r="N105" s="242"/>
    </row>
    <row r="106" spans="1:14" x14ac:dyDescent="0.3">
      <c r="B106" s="242"/>
      <c r="C106" s="242"/>
      <c r="D106" s="242"/>
      <c r="E106" s="242"/>
      <c r="F106" s="242"/>
      <c r="G106" s="242"/>
      <c r="H106" s="242"/>
      <c r="I106" s="242"/>
      <c r="J106" s="242"/>
      <c r="K106" s="242"/>
      <c r="L106" s="242"/>
      <c r="M106" s="242"/>
      <c r="N106" s="242"/>
    </row>
    <row r="107" spans="1:14" x14ac:dyDescent="0.3">
      <c r="B107" s="242"/>
      <c r="C107" s="242"/>
      <c r="D107" s="242"/>
      <c r="E107" s="242"/>
      <c r="F107" s="242"/>
      <c r="G107" s="242"/>
      <c r="H107" s="242"/>
      <c r="I107" s="242"/>
      <c r="J107" s="242"/>
      <c r="K107" s="242"/>
      <c r="L107" s="242"/>
      <c r="M107" s="242"/>
      <c r="N107" s="242"/>
    </row>
    <row r="108" spans="1:14" x14ac:dyDescent="0.3">
      <c r="B108" s="242"/>
      <c r="C108" s="242"/>
      <c r="D108" s="242"/>
      <c r="E108" s="242"/>
      <c r="F108" s="242"/>
      <c r="G108" s="242"/>
      <c r="H108" s="242"/>
      <c r="I108" s="242"/>
      <c r="J108" s="242"/>
      <c r="K108" s="242"/>
      <c r="L108" s="242"/>
      <c r="M108" s="242"/>
      <c r="N108" s="242"/>
    </row>
    <row r="109" spans="1:14" x14ac:dyDescent="0.3">
      <c r="B109" s="242"/>
      <c r="C109" s="242"/>
      <c r="D109" s="242"/>
      <c r="E109" s="242"/>
      <c r="F109" s="242"/>
      <c r="G109" s="242"/>
      <c r="H109" s="242"/>
      <c r="I109" s="242"/>
      <c r="J109" s="242"/>
      <c r="K109" s="242"/>
      <c r="L109" s="242"/>
      <c r="M109" s="242"/>
      <c r="N109" s="242"/>
    </row>
    <row r="110" spans="1:14" x14ac:dyDescent="0.3">
      <c r="B110" s="242"/>
      <c r="C110" s="242"/>
      <c r="D110" s="242"/>
      <c r="E110" s="242"/>
      <c r="F110" s="242"/>
      <c r="G110" s="242"/>
      <c r="H110" s="242"/>
      <c r="I110" s="242"/>
      <c r="J110" s="242"/>
      <c r="K110" s="242"/>
      <c r="L110" s="242"/>
      <c r="M110" s="242"/>
      <c r="N110" s="242"/>
    </row>
    <row r="111" spans="1:14" x14ac:dyDescent="0.3">
      <c r="B111" s="242"/>
      <c r="C111" s="242"/>
      <c r="D111" s="242"/>
      <c r="E111" s="242"/>
      <c r="F111" s="242"/>
      <c r="G111" s="242"/>
      <c r="H111" s="242"/>
      <c r="I111" s="242"/>
      <c r="J111" s="242"/>
      <c r="K111" s="242"/>
      <c r="L111" s="242"/>
      <c r="M111" s="242"/>
      <c r="N111" s="242"/>
    </row>
    <row r="112" spans="1:14" x14ac:dyDescent="0.3">
      <c r="B112" s="242"/>
      <c r="C112" s="242"/>
      <c r="D112" s="242"/>
      <c r="E112" s="242"/>
      <c r="F112" s="242"/>
      <c r="G112" s="242"/>
      <c r="H112" s="242"/>
      <c r="I112" s="242"/>
      <c r="J112" s="242"/>
      <c r="K112" s="242"/>
      <c r="L112" s="242"/>
      <c r="M112" s="242"/>
      <c r="N112" s="242"/>
    </row>
    <row r="115" spans="1:14" x14ac:dyDescent="0.3">
      <c r="A115" s="20"/>
      <c r="B115" s="21" t="s">
        <v>364</v>
      </c>
      <c r="C115" s="20"/>
      <c r="D115" s="20"/>
      <c r="E115" s="20"/>
      <c r="F115" s="20"/>
      <c r="G115" s="20"/>
      <c r="H115" s="20"/>
      <c r="I115" s="20"/>
      <c r="J115" s="20"/>
      <c r="K115" s="20"/>
      <c r="L115" s="20"/>
      <c r="M115" s="20"/>
      <c r="N115" s="20"/>
    </row>
    <row r="117" spans="1:14" x14ac:dyDescent="0.3">
      <c r="B117" s="275" t="s">
        <v>760</v>
      </c>
      <c r="C117" s="275"/>
      <c r="D117" s="275"/>
      <c r="E117" s="275"/>
      <c r="F117" s="275"/>
      <c r="G117" s="275"/>
      <c r="H117" s="275"/>
      <c r="I117" s="275"/>
      <c r="J117" s="275"/>
      <c r="K117" s="275"/>
      <c r="L117" s="275"/>
      <c r="M117" s="275"/>
      <c r="N117" s="275"/>
    </row>
    <row r="118" spans="1:14" x14ac:dyDescent="0.3">
      <c r="B118" s="275"/>
      <c r="C118" s="275"/>
      <c r="D118" s="275"/>
      <c r="E118" s="275"/>
      <c r="F118" s="275"/>
      <c r="G118" s="275"/>
      <c r="H118" s="275"/>
      <c r="I118" s="275"/>
      <c r="J118" s="275"/>
      <c r="K118" s="275"/>
      <c r="L118" s="275"/>
      <c r="M118" s="275"/>
      <c r="N118" s="275"/>
    </row>
    <row r="119" spans="1:14" x14ac:dyDescent="0.3">
      <c r="B119" s="275"/>
      <c r="C119" s="275"/>
      <c r="D119" s="275"/>
      <c r="E119" s="275"/>
      <c r="F119" s="275"/>
      <c r="G119" s="275"/>
      <c r="H119" s="275"/>
      <c r="I119" s="275"/>
      <c r="J119" s="275"/>
      <c r="K119" s="275"/>
      <c r="L119" s="275"/>
      <c r="M119" s="275"/>
      <c r="N119" s="275"/>
    </row>
    <row r="122" spans="1:14" x14ac:dyDescent="0.3">
      <c r="A122" s="20"/>
      <c r="B122" s="21" t="s">
        <v>365</v>
      </c>
      <c r="C122" s="20"/>
      <c r="D122" s="20"/>
      <c r="E122" s="20"/>
      <c r="F122" s="20"/>
      <c r="G122" s="20"/>
      <c r="H122" s="20"/>
      <c r="I122" s="20"/>
      <c r="J122" s="20"/>
      <c r="K122" s="20"/>
      <c r="L122" s="20"/>
      <c r="M122" s="20"/>
      <c r="N122" s="20"/>
    </row>
    <row r="123" spans="1:14" x14ac:dyDescent="0.3">
      <c r="A123" s="20"/>
      <c r="B123" s="21" t="s">
        <v>366</v>
      </c>
      <c r="C123" s="20"/>
      <c r="D123" s="20"/>
      <c r="E123" s="20"/>
      <c r="F123" s="20"/>
      <c r="G123" s="20"/>
      <c r="H123" s="20"/>
      <c r="I123" s="20"/>
      <c r="J123" s="20"/>
      <c r="K123" s="20"/>
      <c r="L123" s="20"/>
      <c r="M123" s="20"/>
      <c r="N123" s="20"/>
    </row>
    <row r="125" spans="1:14" x14ac:dyDescent="0.3">
      <c r="B125" s="275" t="s">
        <v>761</v>
      </c>
      <c r="C125" s="275"/>
      <c r="D125" s="275"/>
      <c r="E125" s="275"/>
      <c r="F125" s="275"/>
      <c r="G125" s="275"/>
      <c r="H125" s="275"/>
      <c r="I125" s="275"/>
      <c r="J125" s="275"/>
      <c r="K125" s="275"/>
      <c r="L125" s="275"/>
      <c r="M125" s="275"/>
      <c r="N125" s="275"/>
    </row>
    <row r="126" spans="1:14" x14ac:dyDescent="0.3">
      <c r="B126" s="275"/>
      <c r="C126" s="275"/>
      <c r="D126" s="275"/>
      <c r="E126" s="275"/>
      <c r="F126" s="275"/>
      <c r="G126" s="275"/>
      <c r="H126" s="275"/>
      <c r="I126" s="275"/>
      <c r="J126" s="275"/>
      <c r="K126" s="275"/>
      <c r="L126" s="275"/>
      <c r="M126" s="275"/>
      <c r="N126" s="275"/>
    </row>
    <row r="127" spans="1:14" x14ac:dyDescent="0.3">
      <c r="B127" s="275"/>
      <c r="C127" s="275"/>
      <c r="D127" s="275"/>
      <c r="E127" s="275"/>
      <c r="F127" s="275"/>
      <c r="G127" s="275"/>
      <c r="H127" s="275"/>
      <c r="I127" s="275"/>
      <c r="J127" s="275"/>
      <c r="K127" s="275"/>
      <c r="L127" s="275"/>
      <c r="M127" s="275"/>
      <c r="N127" s="275"/>
    </row>
    <row r="128" spans="1:14" x14ac:dyDescent="0.3">
      <c r="B128" s="275"/>
      <c r="C128" s="275"/>
      <c r="D128" s="275"/>
      <c r="E128" s="275"/>
      <c r="F128" s="275"/>
      <c r="G128" s="275"/>
      <c r="H128" s="275"/>
      <c r="I128" s="275"/>
      <c r="J128" s="275"/>
      <c r="K128" s="275"/>
      <c r="L128" s="275"/>
      <c r="M128" s="275"/>
      <c r="N128" s="275"/>
    </row>
    <row r="129" spans="1:14" x14ac:dyDescent="0.3">
      <c r="B129" s="275"/>
      <c r="C129" s="275"/>
      <c r="D129" s="275"/>
      <c r="E129" s="275"/>
      <c r="F129" s="275"/>
      <c r="G129" s="275"/>
      <c r="H129" s="275"/>
      <c r="I129" s="275"/>
      <c r="J129" s="275"/>
      <c r="K129" s="275"/>
      <c r="L129" s="275"/>
      <c r="M129" s="275"/>
      <c r="N129" s="275"/>
    </row>
    <row r="130" spans="1:14" x14ac:dyDescent="0.3">
      <c r="B130" s="275"/>
      <c r="C130" s="275"/>
      <c r="D130" s="275"/>
      <c r="E130" s="275"/>
      <c r="F130" s="275"/>
      <c r="G130" s="275"/>
      <c r="H130" s="275"/>
      <c r="I130" s="275"/>
      <c r="J130" s="275"/>
      <c r="K130" s="275"/>
      <c r="L130" s="275"/>
      <c r="M130" s="275"/>
      <c r="N130" s="275"/>
    </row>
    <row r="133" spans="1:14" x14ac:dyDescent="0.3">
      <c r="A133" s="20"/>
      <c r="B133" s="21" t="s">
        <v>367</v>
      </c>
      <c r="C133" s="20"/>
      <c r="D133" s="20"/>
      <c r="E133" s="20"/>
      <c r="F133" s="20"/>
      <c r="G133" s="20"/>
      <c r="H133" s="20"/>
      <c r="I133" s="20"/>
      <c r="J133" s="20"/>
      <c r="K133" s="20"/>
      <c r="L133" s="20"/>
      <c r="M133" s="20"/>
      <c r="N133" s="20"/>
    </row>
    <row r="135" spans="1:14" s="47" customFormat="1" ht="13.5" x14ac:dyDescent="0.3">
      <c r="B135" s="266" t="s">
        <v>762</v>
      </c>
      <c r="C135" s="266"/>
      <c r="D135" s="266"/>
      <c r="E135" s="266"/>
      <c r="F135" s="266"/>
      <c r="G135" s="299">
        <v>2024</v>
      </c>
      <c r="H135" s="266"/>
      <c r="I135" s="266"/>
      <c r="J135" s="300"/>
      <c r="K135" s="266">
        <v>2023</v>
      </c>
      <c r="L135" s="266"/>
      <c r="M135" s="299">
        <v>2022</v>
      </c>
      <c r="N135" s="300"/>
    </row>
    <row r="136" spans="1:14" s="47" customFormat="1" ht="27.75" x14ac:dyDescent="0.3">
      <c r="B136" s="266"/>
      <c r="C136" s="266"/>
      <c r="D136" s="266"/>
      <c r="E136" s="266"/>
      <c r="F136" s="266"/>
      <c r="G136" s="26" t="s">
        <v>15</v>
      </c>
      <c r="H136" s="17" t="s">
        <v>16</v>
      </c>
      <c r="I136" s="16" t="s">
        <v>31</v>
      </c>
      <c r="J136" s="70" t="s">
        <v>763</v>
      </c>
      <c r="K136" s="17" t="s">
        <v>4</v>
      </c>
      <c r="L136" s="17" t="s">
        <v>5</v>
      </c>
      <c r="M136" s="26" t="s">
        <v>4</v>
      </c>
      <c r="N136" s="27" t="s">
        <v>5</v>
      </c>
    </row>
    <row r="137" spans="1:14" x14ac:dyDescent="0.3">
      <c r="B137" s="252" t="s">
        <v>764</v>
      </c>
      <c r="C137" s="252"/>
      <c r="D137" s="252"/>
      <c r="E137" s="252"/>
      <c r="F137" s="277"/>
      <c r="G137" s="29">
        <v>773805</v>
      </c>
      <c r="H137" s="24">
        <v>101252</v>
      </c>
      <c r="I137" s="24">
        <v>414516</v>
      </c>
      <c r="J137" s="140">
        <v>2580892.9</v>
      </c>
      <c r="K137" s="131">
        <v>1518999</v>
      </c>
      <c r="L137" s="131">
        <v>400840</v>
      </c>
      <c r="M137" s="130">
        <v>1364880</v>
      </c>
      <c r="N137" s="146">
        <v>345840</v>
      </c>
    </row>
    <row r="138" spans="1:14" x14ac:dyDescent="0.3">
      <c r="B138" s="252" t="s">
        <v>765</v>
      </c>
      <c r="C138" s="252"/>
      <c r="D138" s="252"/>
      <c r="E138" s="252"/>
      <c r="F138" s="277"/>
      <c r="G138" s="29">
        <v>0</v>
      </c>
      <c r="H138" s="24">
        <v>0</v>
      </c>
      <c r="I138" s="24">
        <v>0</v>
      </c>
      <c r="J138" s="140">
        <f t="shared" ref="J138:J142" si="5">SUM(G138:I138)</f>
        <v>0</v>
      </c>
      <c r="K138" s="131">
        <v>0</v>
      </c>
      <c r="L138" s="131">
        <v>0</v>
      </c>
      <c r="M138" s="130">
        <v>0</v>
      </c>
      <c r="N138" s="146">
        <v>0</v>
      </c>
    </row>
    <row r="139" spans="1:14" ht="16.5" x14ac:dyDescent="0.3">
      <c r="B139" s="252" t="s">
        <v>766</v>
      </c>
      <c r="C139" s="252"/>
      <c r="D139" s="252"/>
      <c r="E139" s="252"/>
      <c r="F139" s="277"/>
      <c r="G139" s="29">
        <v>0</v>
      </c>
      <c r="H139" s="24">
        <v>0</v>
      </c>
      <c r="I139" s="24">
        <v>0</v>
      </c>
      <c r="J139" s="140">
        <f t="shared" si="5"/>
        <v>0</v>
      </c>
      <c r="K139" s="131">
        <v>0</v>
      </c>
      <c r="L139" s="131">
        <v>0</v>
      </c>
      <c r="M139" s="130">
        <v>0</v>
      </c>
      <c r="N139" s="146">
        <v>0</v>
      </c>
    </row>
    <row r="140" spans="1:14" x14ac:dyDescent="0.3">
      <c r="B140" s="252" t="s">
        <v>767</v>
      </c>
      <c r="C140" s="252"/>
      <c r="D140" s="252"/>
      <c r="E140" s="252"/>
      <c r="F140" s="277"/>
      <c r="G140" s="29">
        <v>0</v>
      </c>
      <c r="H140" s="24">
        <v>0</v>
      </c>
      <c r="I140" s="24">
        <v>0</v>
      </c>
      <c r="J140" s="140">
        <f t="shared" si="5"/>
        <v>0</v>
      </c>
      <c r="K140" s="131" t="s">
        <v>6</v>
      </c>
      <c r="L140" s="131">
        <v>0</v>
      </c>
      <c r="M140" s="130" t="s">
        <v>6</v>
      </c>
      <c r="N140" s="146">
        <v>1</v>
      </c>
    </row>
    <row r="141" spans="1:14" ht="16.5" x14ac:dyDescent="0.3">
      <c r="B141" s="252" t="s">
        <v>768</v>
      </c>
      <c r="C141" s="252"/>
      <c r="D141" s="252"/>
      <c r="E141" s="252"/>
      <c r="F141" s="277"/>
      <c r="G141" s="29">
        <v>0</v>
      </c>
      <c r="H141" s="24">
        <v>0</v>
      </c>
      <c r="I141" s="24">
        <v>0</v>
      </c>
      <c r="J141" s="140">
        <f t="shared" si="5"/>
        <v>0</v>
      </c>
      <c r="K141" s="131">
        <v>1</v>
      </c>
      <c r="L141" s="131">
        <v>0</v>
      </c>
      <c r="M141" s="130">
        <v>0</v>
      </c>
      <c r="N141" s="146">
        <v>2</v>
      </c>
    </row>
    <row r="142" spans="1:14" x14ac:dyDescent="0.3">
      <c r="B142" s="252" t="s">
        <v>769</v>
      </c>
      <c r="C142" s="252"/>
      <c r="D142" s="252"/>
      <c r="E142" s="252"/>
      <c r="F142" s="277"/>
      <c r="G142" s="29">
        <v>0</v>
      </c>
      <c r="H142" s="24">
        <v>0</v>
      </c>
      <c r="I142" s="24">
        <v>0</v>
      </c>
      <c r="J142" s="140">
        <f t="shared" si="5"/>
        <v>0</v>
      </c>
      <c r="K142" s="131" t="s">
        <v>6</v>
      </c>
      <c r="L142" s="131">
        <v>0</v>
      </c>
      <c r="M142" s="130" t="s">
        <v>6</v>
      </c>
      <c r="N142" s="146">
        <v>1</v>
      </c>
    </row>
    <row r="143" spans="1:14" ht="16.5" x14ac:dyDescent="0.3">
      <c r="B143" s="252" t="s">
        <v>770</v>
      </c>
      <c r="C143" s="252"/>
      <c r="D143" s="252"/>
      <c r="E143" s="252"/>
      <c r="F143" s="277"/>
      <c r="G143" s="93">
        <v>0</v>
      </c>
      <c r="H143" s="92">
        <v>0</v>
      </c>
      <c r="I143" s="92">
        <v>0</v>
      </c>
      <c r="J143" s="151">
        <f>J138/$J$137*1000000</f>
        <v>0</v>
      </c>
      <c r="K143" s="103">
        <v>0</v>
      </c>
      <c r="L143" s="103">
        <v>0</v>
      </c>
      <c r="M143" s="104">
        <v>0</v>
      </c>
      <c r="N143" s="105">
        <v>0</v>
      </c>
    </row>
    <row r="144" spans="1:14" ht="16.5" x14ac:dyDescent="0.3">
      <c r="B144" s="252" t="s">
        <v>771</v>
      </c>
      <c r="C144" s="252"/>
      <c r="D144" s="252"/>
      <c r="E144" s="252"/>
      <c r="F144" s="277"/>
      <c r="G144" s="93">
        <v>0</v>
      </c>
      <c r="H144" s="92">
        <v>0</v>
      </c>
      <c r="I144" s="92">
        <v>0</v>
      </c>
      <c r="J144" s="151">
        <f t="shared" ref="J144:J147" si="6">J139/$J$137*1000000</f>
        <v>0</v>
      </c>
      <c r="K144" s="103">
        <v>0</v>
      </c>
      <c r="L144" s="103">
        <v>0</v>
      </c>
      <c r="M144" s="104">
        <v>0</v>
      </c>
      <c r="N144" s="105">
        <v>0</v>
      </c>
    </row>
    <row r="145" spans="2:14" ht="16.5" x14ac:dyDescent="0.3">
      <c r="B145" s="252" t="s">
        <v>772</v>
      </c>
      <c r="C145" s="252"/>
      <c r="D145" s="252"/>
      <c r="E145" s="252"/>
      <c r="F145" s="277"/>
      <c r="G145" s="93">
        <v>0</v>
      </c>
      <c r="H145" s="92">
        <v>0</v>
      </c>
      <c r="I145" s="92">
        <v>0</v>
      </c>
      <c r="J145" s="151">
        <f t="shared" si="6"/>
        <v>0</v>
      </c>
      <c r="K145" s="131" t="s">
        <v>6</v>
      </c>
      <c r="L145" s="103">
        <v>0</v>
      </c>
      <c r="M145" s="130" t="s">
        <v>6</v>
      </c>
      <c r="N145" s="105">
        <v>2.8915105250983113</v>
      </c>
    </row>
    <row r="146" spans="2:14" ht="16.5" x14ac:dyDescent="0.3">
      <c r="B146" s="252" t="s">
        <v>773</v>
      </c>
      <c r="C146" s="252"/>
      <c r="D146" s="252"/>
      <c r="E146" s="252"/>
      <c r="F146" s="277"/>
      <c r="G146" s="93">
        <f>G141/G137*1000000</f>
        <v>0</v>
      </c>
      <c r="H146" s="92">
        <v>0</v>
      </c>
      <c r="I146" s="92">
        <v>0</v>
      </c>
      <c r="J146" s="151">
        <f t="shared" si="6"/>
        <v>0</v>
      </c>
      <c r="K146" s="103">
        <v>0.65832828066377924</v>
      </c>
      <c r="L146" s="103">
        <v>0</v>
      </c>
      <c r="M146" s="104">
        <v>0</v>
      </c>
      <c r="N146" s="105">
        <v>5.7830210501966226</v>
      </c>
    </row>
    <row r="147" spans="2:14" ht="16.5" x14ac:dyDescent="0.3">
      <c r="B147" s="252" t="s">
        <v>774</v>
      </c>
      <c r="C147" s="252"/>
      <c r="D147" s="252"/>
      <c r="E147" s="252"/>
      <c r="F147" s="277"/>
      <c r="G147" s="93">
        <v>0</v>
      </c>
      <c r="H147" s="92">
        <v>0</v>
      </c>
      <c r="I147" s="92">
        <v>0</v>
      </c>
      <c r="J147" s="151">
        <f t="shared" si="6"/>
        <v>0</v>
      </c>
      <c r="K147" s="131" t="s">
        <v>6</v>
      </c>
      <c r="L147" s="103">
        <v>0</v>
      </c>
      <c r="M147" s="130" t="s">
        <v>6</v>
      </c>
      <c r="N147" s="105">
        <v>2.8915105250983113</v>
      </c>
    </row>
    <row r="148" spans="2:14" s="183" customFormat="1" ht="13.5" x14ac:dyDescent="0.3">
      <c r="B148" s="280" t="s">
        <v>775</v>
      </c>
      <c r="C148" s="264"/>
      <c r="D148" s="264"/>
      <c r="E148" s="264"/>
      <c r="F148" s="264"/>
      <c r="G148" s="264"/>
      <c r="H148" s="264"/>
      <c r="I148" s="264"/>
      <c r="J148" s="264"/>
      <c r="K148" s="264"/>
      <c r="L148" s="264"/>
      <c r="M148" s="264"/>
      <c r="N148" s="264"/>
    </row>
    <row r="149" spans="2:14" s="183" customFormat="1" ht="13.5" x14ac:dyDescent="0.3">
      <c r="B149" s="280"/>
      <c r="C149" s="264"/>
      <c r="D149" s="264"/>
      <c r="E149" s="264"/>
      <c r="F149" s="264"/>
      <c r="G149" s="264"/>
      <c r="H149" s="264"/>
      <c r="I149" s="264"/>
      <c r="J149" s="264"/>
      <c r="K149" s="264"/>
      <c r="L149" s="264"/>
      <c r="M149" s="264"/>
      <c r="N149" s="264"/>
    </row>
    <row r="150" spans="2:14" s="183" customFormat="1" ht="13.5" x14ac:dyDescent="0.3">
      <c r="B150" s="280"/>
      <c r="C150" s="264"/>
      <c r="D150" s="264"/>
      <c r="E150" s="264"/>
      <c r="F150" s="264"/>
      <c r="G150" s="264"/>
      <c r="H150" s="264"/>
      <c r="I150" s="264"/>
      <c r="J150" s="264"/>
      <c r="K150" s="264"/>
      <c r="L150" s="264"/>
      <c r="M150" s="264"/>
      <c r="N150" s="264"/>
    </row>
    <row r="151" spans="2:14" s="183" customFormat="1" ht="13.5" x14ac:dyDescent="0.3">
      <c r="B151" s="264"/>
      <c r="C151" s="264"/>
      <c r="D151" s="264"/>
      <c r="E151" s="264"/>
      <c r="F151" s="264"/>
      <c r="G151" s="264"/>
      <c r="H151" s="264"/>
      <c r="I151" s="264"/>
      <c r="J151" s="264"/>
      <c r="K151" s="264"/>
      <c r="L151" s="264"/>
      <c r="M151" s="264"/>
      <c r="N151" s="264"/>
    </row>
    <row r="153" spans="2:14" s="47" customFormat="1" ht="13.5" x14ac:dyDescent="0.3">
      <c r="B153" s="266" t="s">
        <v>776</v>
      </c>
      <c r="C153" s="266"/>
      <c r="D153" s="266"/>
      <c r="E153" s="266"/>
      <c r="F153" s="266"/>
      <c r="G153" s="299">
        <v>2024</v>
      </c>
      <c r="H153" s="266"/>
      <c r="I153" s="266"/>
      <c r="J153" s="300"/>
      <c r="K153" s="266">
        <v>2023</v>
      </c>
      <c r="L153" s="266"/>
      <c r="M153" s="299">
        <v>2022</v>
      </c>
      <c r="N153" s="300"/>
    </row>
    <row r="154" spans="2:14" s="47" customFormat="1" ht="27.75" x14ac:dyDescent="0.3">
      <c r="B154" s="266"/>
      <c r="C154" s="266"/>
      <c r="D154" s="266"/>
      <c r="E154" s="266"/>
      <c r="F154" s="266"/>
      <c r="G154" s="26" t="s">
        <v>15</v>
      </c>
      <c r="H154" s="17" t="s">
        <v>16</v>
      </c>
      <c r="I154" s="16" t="s">
        <v>31</v>
      </c>
      <c r="J154" s="70" t="s">
        <v>777</v>
      </c>
      <c r="K154" s="17" t="s">
        <v>4</v>
      </c>
      <c r="L154" s="17" t="s">
        <v>5</v>
      </c>
      <c r="M154" s="26" t="s">
        <v>4</v>
      </c>
      <c r="N154" s="27" t="s">
        <v>5</v>
      </c>
    </row>
    <row r="155" spans="2:14" x14ac:dyDescent="0.3">
      <c r="B155" s="252" t="s">
        <v>764</v>
      </c>
      <c r="C155" s="252"/>
      <c r="D155" s="252"/>
      <c r="E155" s="252"/>
      <c r="F155" s="277"/>
      <c r="G155" s="29">
        <v>11440127</v>
      </c>
      <c r="H155" s="24">
        <v>5281901</v>
      </c>
      <c r="I155" s="24">
        <v>2425802</v>
      </c>
      <c r="J155" s="140">
        <v>19432710.140000001</v>
      </c>
      <c r="K155" s="131">
        <v>12119643</v>
      </c>
      <c r="L155" s="131">
        <v>1465418</v>
      </c>
      <c r="M155" s="130">
        <v>2444200</v>
      </c>
      <c r="N155" s="146">
        <v>1144238</v>
      </c>
    </row>
    <row r="156" spans="2:14" x14ac:dyDescent="0.3">
      <c r="B156" s="252" t="s">
        <v>765</v>
      </c>
      <c r="C156" s="252"/>
      <c r="D156" s="252"/>
      <c r="E156" s="252"/>
      <c r="F156" s="277"/>
      <c r="G156" s="29">
        <v>0</v>
      </c>
      <c r="H156" s="24">
        <v>0</v>
      </c>
      <c r="I156" s="24">
        <v>0</v>
      </c>
      <c r="J156" s="140">
        <v>0</v>
      </c>
      <c r="K156" s="131">
        <v>0</v>
      </c>
      <c r="L156" s="131">
        <v>0</v>
      </c>
      <c r="M156" s="130">
        <v>0</v>
      </c>
      <c r="N156" s="146">
        <v>0</v>
      </c>
    </row>
    <row r="157" spans="2:14" ht="16.5" x14ac:dyDescent="0.3">
      <c r="B157" s="252" t="s">
        <v>778</v>
      </c>
      <c r="C157" s="252"/>
      <c r="D157" s="252"/>
      <c r="E157" s="252"/>
      <c r="F157" s="277"/>
      <c r="G157" s="29">
        <v>3</v>
      </c>
      <c r="H157" s="24">
        <v>0</v>
      </c>
      <c r="I157" s="24">
        <v>1</v>
      </c>
      <c r="J157" s="140">
        <v>4</v>
      </c>
      <c r="K157" s="131">
        <v>2</v>
      </c>
      <c r="L157" s="131">
        <v>0</v>
      </c>
      <c r="M157" s="130">
        <v>1</v>
      </c>
      <c r="N157" s="146">
        <v>0</v>
      </c>
    </row>
    <row r="158" spans="2:14" x14ac:dyDescent="0.3">
      <c r="B158" s="252" t="s">
        <v>767</v>
      </c>
      <c r="C158" s="252"/>
      <c r="D158" s="252"/>
      <c r="E158" s="252"/>
      <c r="F158" s="277"/>
      <c r="G158" s="29">
        <v>9</v>
      </c>
      <c r="H158" s="24">
        <v>5</v>
      </c>
      <c r="I158" s="24">
        <v>1</v>
      </c>
      <c r="J158" s="140">
        <v>15</v>
      </c>
      <c r="K158" s="131" t="s">
        <v>6</v>
      </c>
      <c r="L158" s="131">
        <v>0</v>
      </c>
      <c r="M158" s="130" t="s">
        <v>6</v>
      </c>
      <c r="N158" s="146">
        <v>2</v>
      </c>
    </row>
    <row r="159" spans="2:14" ht="16.5" x14ac:dyDescent="0.3">
      <c r="B159" s="252" t="s">
        <v>779</v>
      </c>
      <c r="C159" s="252"/>
      <c r="D159" s="252"/>
      <c r="E159" s="252"/>
      <c r="F159" s="277"/>
      <c r="G159" s="29">
        <v>19</v>
      </c>
      <c r="H159" s="24">
        <v>22</v>
      </c>
      <c r="I159" s="24">
        <v>2</v>
      </c>
      <c r="J159" s="140">
        <v>43</v>
      </c>
      <c r="K159" s="131">
        <v>8</v>
      </c>
      <c r="L159" s="131">
        <v>18</v>
      </c>
      <c r="M159" s="130">
        <v>0</v>
      </c>
      <c r="N159" s="146">
        <v>16</v>
      </c>
    </row>
    <row r="160" spans="2:14" x14ac:dyDescent="0.3">
      <c r="B160" s="252" t="s">
        <v>769</v>
      </c>
      <c r="C160" s="252"/>
      <c r="D160" s="252"/>
      <c r="E160" s="252"/>
      <c r="F160" s="277"/>
      <c r="G160" s="29">
        <v>360</v>
      </c>
      <c r="H160" s="24">
        <v>58</v>
      </c>
      <c r="I160" s="24">
        <v>384</v>
      </c>
      <c r="J160" s="140">
        <v>802</v>
      </c>
      <c r="K160" s="131" t="s">
        <v>6</v>
      </c>
      <c r="L160" s="131">
        <v>0</v>
      </c>
      <c r="M160" s="130" t="s">
        <v>6</v>
      </c>
      <c r="N160" s="146">
        <v>31</v>
      </c>
    </row>
    <row r="161" spans="2:14" ht="16.5" x14ac:dyDescent="0.3">
      <c r="B161" s="252" t="s">
        <v>780</v>
      </c>
      <c r="C161" s="252"/>
      <c r="D161" s="252"/>
      <c r="E161" s="252"/>
      <c r="F161" s="277"/>
      <c r="G161" s="93">
        <v>0</v>
      </c>
      <c r="H161" s="92">
        <v>0</v>
      </c>
      <c r="I161" s="92">
        <v>0</v>
      </c>
      <c r="J161" s="151">
        <v>0</v>
      </c>
      <c r="K161" s="103">
        <f>K156/$K$155*1000000</f>
        <v>0</v>
      </c>
      <c r="L161" s="103">
        <v>0</v>
      </c>
      <c r="M161" s="104">
        <v>0</v>
      </c>
      <c r="N161" s="105">
        <v>0</v>
      </c>
    </row>
    <row r="162" spans="2:14" ht="16.5" x14ac:dyDescent="0.3">
      <c r="B162" s="252" t="s">
        <v>781</v>
      </c>
      <c r="C162" s="252"/>
      <c r="D162" s="252"/>
      <c r="E162" s="252"/>
      <c r="F162" s="277"/>
      <c r="G162" s="93">
        <v>0.2622348510641534</v>
      </c>
      <c r="H162" s="92">
        <v>0</v>
      </c>
      <c r="I162" s="92">
        <v>0.4122347990479025</v>
      </c>
      <c r="J162" s="151">
        <v>0.20583850482936294</v>
      </c>
      <c r="K162" s="103">
        <f>K157/$K$155*1000000</f>
        <v>0.16502136242791968</v>
      </c>
      <c r="L162" s="103">
        <v>0</v>
      </c>
      <c r="M162" s="104">
        <v>0.40913182227313644</v>
      </c>
      <c r="N162" s="105">
        <v>0</v>
      </c>
    </row>
    <row r="163" spans="2:14" ht="16.5" x14ac:dyDescent="0.3">
      <c r="B163" s="252" t="s">
        <v>782</v>
      </c>
      <c r="C163" s="252"/>
      <c r="D163" s="252"/>
      <c r="E163" s="252"/>
      <c r="F163" s="277"/>
      <c r="G163" s="93">
        <v>0.78670455319246024</v>
      </c>
      <c r="H163" s="92">
        <v>0.94662887471764434</v>
      </c>
      <c r="I163" s="92">
        <v>0.4122347990479025</v>
      </c>
      <c r="J163" s="151">
        <v>0.77189439311011099</v>
      </c>
      <c r="K163" s="131" t="s">
        <v>6</v>
      </c>
      <c r="L163" s="103">
        <v>0</v>
      </c>
      <c r="M163" s="130" t="s">
        <v>6</v>
      </c>
      <c r="N163" s="105">
        <v>1.7478881141860347</v>
      </c>
    </row>
    <row r="164" spans="2:14" ht="16.5" x14ac:dyDescent="0.3">
      <c r="B164" s="252" t="s">
        <v>783</v>
      </c>
      <c r="C164" s="252"/>
      <c r="D164" s="252"/>
      <c r="E164" s="252"/>
      <c r="F164" s="277"/>
      <c r="G164" s="93">
        <v>1.6608207234063048</v>
      </c>
      <c r="H164" s="92">
        <v>4.1651670487576347</v>
      </c>
      <c r="I164" s="92">
        <v>0.824469598095805</v>
      </c>
      <c r="J164" s="151">
        <v>2.2127639269156516</v>
      </c>
      <c r="K164" s="103">
        <f>K159/$K$155*1000000</f>
        <v>0.66008544971167871</v>
      </c>
      <c r="L164" s="103">
        <v>12.283184729544745</v>
      </c>
      <c r="M164" s="104">
        <v>0</v>
      </c>
      <c r="N164" s="105">
        <v>13.983104913488278</v>
      </c>
    </row>
    <row r="165" spans="2:14" ht="16.5" x14ac:dyDescent="0.3">
      <c r="B165" s="252" t="s">
        <v>784</v>
      </c>
      <c r="C165" s="252"/>
      <c r="D165" s="252"/>
      <c r="E165" s="252"/>
      <c r="F165" s="277"/>
      <c r="G165" s="93">
        <v>31.468182127698405</v>
      </c>
      <c r="H165" s="92">
        <v>10.980894946724673</v>
      </c>
      <c r="I165" s="92">
        <v>158.29816283439456</v>
      </c>
      <c r="J165" s="151">
        <v>41.27062021828727</v>
      </c>
      <c r="K165" s="131" t="s">
        <v>6</v>
      </c>
      <c r="L165" s="103">
        <v>0</v>
      </c>
      <c r="M165" s="130" t="s">
        <v>6</v>
      </c>
      <c r="N165" s="105">
        <v>27.092265769883539</v>
      </c>
    </row>
    <row r="166" spans="2:14" s="183" customFormat="1" ht="13.5" x14ac:dyDescent="0.3">
      <c r="B166" s="280" t="s">
        <v>785</v>
      </c>
      <c r="C166" s="264"/>
      <c r="D166" s="264"/>
      <c r="E166" s="264"/>
      <c r="F166" s="264"/>
      <c r="G166" s="264"/>
      <c r="H166" s="264"/>
      <c r="I166" s="264"/>
      <c r="J166" s="264"/>
      <c r="K166" s="264"/>
      <c r="L166" s="264"/>
      <c r="M166" s="264"/>
      <c r="N166" s="264"/>
    </row>
    <row r="167" spans="2:14" s="183" customFormat="1" ht="13.5" x14ac:dyDescent="0.3">
      <c r="B167" s="280"/>
      <c r="C167" s="264"/>
      <c r="D167" s="264"/>
      <c r="E167" s="264"/>
      <c r="F167" s="264"/>
      <c r="G167" s="264"/>
      <c r="H167" s="264"/>
      <c r="I167" s="264"/>
      <c r="J167" s="264"/>
      <c r="K167" s="264"/>
      <c r="L167" s="264"/>
      <c r="M167" s="264"/>
      <c r="N167" s="264"/>
    </row>
    <row r="168" spans="2:14" s="183" customFormat="1" ht="13.5" x14ac:dyDescent="0.3">
      <c r="B168" s="280"/>
      <c r="C168" s="264"/>
      <c r="D168" s="264"/>
      <c r="E168" s="264"/>
      <c r="F168" s="264"/>
      <c r="G168" s="264"/>
      <c r="H168" s="264"/>
      <c r="I168" s="264"/>
      <c r="J168" s="264"/>
      <c r="K168" s="264"/>
      <c r="L168" s="264"/>
      <c r="M168" s="264"/>
      <c r="N168" s="264"/>
    </row>
    <row r="169" spans="2:14" s="183" customFormat="1" ht="13.5" x14ac:dyDescent="0.3">
      <c r="B169" s="280"/>
      <c r="C169" s="264"/>
      <c r="D169" s="264"/>
      <c r="E169" s="264"/>
      <c r="F169" s="264"/>
      <c r="G169" s="264"/>
      <c r="H169" s="264"/>
      <c r="I169" s="264"/>
      <c r="J169" s="264"/>
      <c r="K169" s="264"/>
      <c r="L169" s="264"/>
      <c r="M169" s="264"/>
      <c r="N169" s="264"/>
    </row>
    <row r="170" spans="2:14" s="183" customFormat="1" ht="13.5" x14ac:dyDescent="0.3">
      <c r="B170" s="264"/>
      <c r="C170" s="264"/>
      <c r="D170" s="264"/>
      <c r="E170" s="264"/>
      <c r="F170" s="264"/>
      <c r="G170" s="264"/>
      <c r="H170" s="264"/>
      <c r="I170" s="264"/>
      <c r="J170" s="264"/>
      <c r="K170" s="264"/>
      <c r="L170" s="264"/>
      <c r="M170" s="264"/>
      <c r="N170" s="264"/>
    </row>
    <row r="172" spans="2:14" s="47" customFormat="1" ht="13.5" x14ac:dyDescent="0.3">
      <c r="B172" s="267" t="s">
        <v>786</v>
      </c>
      <c r="C172" s="267"/>
      <c r="D172" s="267"/>
      <c r="E172" s="267"/>
      <c r="F172" s="267"/>
      <c r="G172" s="299">
        <v>2024</v>
      </c>
      <c r="H172" s="266"/>
      <c r="I172" s="266"/>
      <c r="J172" s="300"/>
      <c r="K172" s="266">
        <v>2023</v>
      </c>
      <c r="L172" s="266"/>
      <c r="M172" s="299">
        <v>2022</v>
      </c>
      <c r="N172" s="300"/>
    </row>
    <row r="173" spans="2:14" s="47" customFormat="1" ht="27.75" x14ac:dyDescent="0.3">
      <c r="B173" s="267"/>
      <c r="C173" s="267"/>
      <c r="D173" s="267"/>
      <c r="E173" s="267"/>
      <c r="F173" s="267"/>
      <c r="G173" s="26" t="s">
        <v>15</v>
      </c>
      <c r="H173" s="17" t="s">
        <v>16</v>
      </c>
      <c r="I173" s="16" t="s">
        <v>31</v>
      </c>
      <c r="J173" s="70" t="s">
        <v>763</v>
      </c>
      <c r="K173" s="17" t="s">
        <v>4</v>
      </c>
      <c r="L173" s="17" t="s">
        <v>5</v>
      </c>
      <c r="M173" s="26" t="s">
        <v>4</v>
      </c>
      <c r="N173" s="27" t="s">
        <v>5</v>
      </c>
    </row>
    <row r="174" spans="2:14" x14ac:dyDescent="0.3">
      <c r="B174" s="252" t="s">
        <v>764</v>
      </c>
      <c r="C174" s="252"/>
      <c r="D174" s="252"/>
      <c r="E174" s="252"/>
      <c r="F174" s="277"/>
      <c r="G174" s="29">
        <v>12213932</v>
      </c>
      <c r="H174" s="24">
        <v>5383153</v>
      </c>
      <c r="I174" s="24">
        <v>2840318</v>
      </c>
      <c r="J174" s="140">
        <v>22013603.042861111</v>
      </c>
      <c r="K174" s="131">
        <f t="shared" ref="K174:N174" si="7">K137+K155</f>
        <v>13638642</v>
      </c>
      <c r="L174" s="131">
        <f t="shared" si="7"/>
        <v>1866258</v>
      </c>
      <c r="M174" s="130">
        <f t="shared" si="7"/>
        <v>3809080</v>
      </c>
      <c r="N174" s="146">
        <f t="shared" si="7"/>
        <v>1490078</v>
      </c>
    </row>
    <row r="175" spans="2:14" x14ac:dyDescent="0.3">
      <c r="B175" s="252" t="s">
        <v>765</v>
      </c>
      <c r="C175" s="252"/>
      <c r="D175" s="252"/>
      <c r="E175" s="252"/>
      <c r="F175" s="277"/>
      <c r="G175" s="29">
        <v>0</v>
      </c>
      <c r="H175" s="24">
        <v>0</v>
      </c>
      <c r="I175" s="24">
        <v>0</v>
      </c>
      <c r="J175" s="140">
        <v>0</v>
      </c>
      <c r="K175" s="131">
        <f t="shared" ref="K175:N175" si="8">K138+K156</f>
        <v>0</v>
      </c>
      <c r="L175" s="131">
        <f t="shared" si="8"/>
        <v>0</v>
      </c>
      <c r="M175" s="130">
        <f t="shared" si="8"/>
        <v>0</v>
      </c>
      <c r="N175" s="146">
        <f t="shared" si="8"/>
        <v>0</v>
      </c>
    </row>
    <row r="176" spans="2:14" ht="16.5" x14ac:dyDescent="0.3">
      <c r="B176" s="252" t="s">
        <v>766</v>
      </c>
      <c r="C176" s="252"/>
      <c r="D176" s="252"/>
      <c r="E176" s="252"/>
      <c r="F176" s="277"/>
      <c r="G176" s="29">
        <v>3</v>
      </c>
      <c r="H176" s="24">
        <v>0</v>
      </c>
      <c r="I176" s="24">
        <v>1</v>
      </c>
      <c r="J176" s="140">
        <v>4</v>
      </c>
      <c r="K176" s="131">
        <f t="shared" ref="K176:N176" si="9">K139+K157</f>
        <v>2</v>
      </c>
      <c r="L176" s="131">
        <f t="shared" si="9"/>
        <v>0</v>
      </c>
      <c r="M176" s="130">
        <f t="shared" si="9"/>
        <v>1</v>
      </c>
      <c r="N176" s="146">
        <f t="shared" si="9"/>
        <v>0</v>
      </c>
    </row>
    <row r="177" spans="1:14" x14ac:dyDescent="0.3">
      <c r="B177" s="252" t="s">
        <v>767</v>
      </c>
      <c r="C177" s="252"/>
      <c r="D177" s="252"/>
      <c r="E177" s="252"/>
      <c r="F177" s="277"/>
      <c r="G177" s="29">
        <v>9</v>
      </c>
      <c r="H177" s="24">
        <v>5</v>
      </c>
      <c r="I177" s="24">
        <v>1</v>
      </c>
      <c r="J177" s="140">
        <v>15</v>
      </c>
      <c r="K177" s="131" t="s">
        <v>6</v>
      </c>
      <c r="L177" s="131">
        <f t="shared" ref="L177:N177" si="10">L140+L158</f>
        <v>0</v>
      </c>
      <c r="M177" s="130" t="s">
        <v>6</v>
      </c>
      <c r="N177" s="146">
        <f t="shared" si="10"/>
        <v>3</v>
      </c>
    </row>
    <row r="178" spans="1:14" ht="16.5" x14ac:dyDescent="0.3">
      <c r="B178" s="252" t="s">
        <v>768</v>
      </c>
      <c r="C178" s="252"/>
      <c r="D178" s="252"/>
      <c r="E178" s="252"/>
      <c r="F178" s="277"/>
      <c r="G178" s="29">
        <v>19</v>
      </c>
      <c r="H178" s="24">
        <v>22</v>
      </c>
      <c r="I178" s="24">
        <v>2</v>
      </c>
      <c r="J178" s="140">
        <v>43</v>
      </c>
      <c r="K178" s="131">
        <f t="shared" ref="K178:N178" si="11">K141+K159</f>
        <v>9</v>
      </c>
      <c r="L178" s="131">
        <f t="shared" si="11"/>
        <v>18</v>
      </c>
      <c r="M178" s="130">
        <f t="shared" si="11"/>
        <v>0</v>
      </c>
      <c r="N178" s="146">
        <f t="shared" si="11"/>
        <v>18</v>
      </c>
    </row>
    <row r="179" spans="1:14" x14ac:dyDescent="0.3">
      <c r="B179" s="252" t="s">
        <v>769</v>
      </c>
      <c r="C179" s="252"/>
      <c r="D179" s="252"/>
      <c r="E179" s="252"/>
      <c r="F179" s="277"/>
      <c r="G179" s="29">
        <v>360</v>
      </c>
      <c r="H179" s="24">
        <v>58</v>
      </c>
      <c r="I179" s="24">
        <v>384</v>
      </c>
      <c r="J179" s="140">
        <v>802</v>
      </c>
      <c r="K179" s="131" t="s">
        <v>6</v>
      </c>
      <c r="L179" s="131">
        <f>L142+L160</f>
        <v>0</v>
      </c>
      <c r="M179" s="130" t="s">
        <v>6</v>
      </c>
      <c r="N179" s="146">
        <f>N142+N160</f>
        <v>32</v>
      </c>
    </row>
    <row r="180" spans="1:14" ht="16.5" x14ac:dyDescent="0.3">
      <c r="B180" s="252" t="s">
        <v>770</v>
      </c>
      <c r="C180" s="252"/>
      <c r="D180" s="252"/>
      <c r="E180" s="252"/>
      <c r="F180" s="277"/>
      <c r="G180" s="93">
        <v>0</v>
      </c>
      <c r="H180" s="92">
        <v>0</v>
      </c>
      <c r="I180" s="92">
        <v>0</v>
      </c>
      <c r="J180" s="151">
        <v>0</v>
      </c>
      <c r="K180" s="103">
        <f>K175/$K$174*1000000</f>
        <v>0</v>
      </c>
      <c r="L180" s="103">
        <f>L175/$L$174*1000000</f>
        <v>0</v>
      </c>
      <c r="M180" s="104">
        <f>M175/$M$174*1000000</f>
        <v>0</v>
      </c>
      <c r="N180" s="105">
        <f>N175/$N$174*1000000</f>
        <v>0</v>
      </c>
    </row>
    <row r="181" spans="1:14" ht="16.5" x14ac:dyDescent="0.3">
      <c r="B181" s="252" t="s">
        <v>771</v>
      </c>
      <c r="C181" s="252"/>
      <c r="D181" s="252"/>
      <c r="E181" s="252"/>
      <c r="F181" s="277"/>
      <c r="G181" s="93">
        <v>0.24562114804634577</v>
      </c>
      <c r="H181" s="92">
        <v>0</v>
      </c>
      <c r="I181" s="92">
        <v>0.35207325376947229</v>
      </c>
      <c r="J181" s="151">
        <v>0.18170582944608776</v>
      </c>
      <c r="K181" s="103">
        <f t="shared" ref="K181:K183" si="12">K176/$K$174*1000000</f>
        <v>0.14664216569362259</v>
      </c>
      <c r="L181" s="103">
        <f t="shared" ref="L181:L184" si="13">L176/$L$174*1000000</f>
        <v>0</v>
      </c>
      <c r="M181" s="104">
        <f t="shared" ref="M181:M183" si="14">M176/$M$174*1000000</f>
        <v>0.26253058481313074</v>
      </c>
      <c r="N181" s="105">
        <f t="shared" ref="N181:N184" si="15">N176/$N$174*1000000</f>
        <v>0</v>
      </c>
    </row>
    <row r="182" spans="1:14" ht="16.5" x14ac:dyDescent="0.3">
      <c r="B182" s="252" t="s">
        <v>772</v>
      </c>
      <c r="C182" s="252"/>
      <c r="D182" s="252"/>
      <c r="E182" s="252"/>
      <c r="F182" s="277"/>
      <c r="G182" s="93">
        <v>0.73686344413903737</v>
      </c>
      <c r="H182" s="92">
        <v>0.92882368381504299</v>
      </c>
      <c r="I182" s="92">
        <v>0.35207325376947229</v>
      </c>
      <c r="J182" s="151">
        <v>0.68139686042282921</v>
      </c>
      <c r="K182" s="103" t="s">
        <v>6</v>
      </c>
      <c r="L182" s="103">
        <f t="shared" si="13"/>
        <v>0</v>
      </c>
      <c r="M182" s="104" t="s">
        <v>6</v>
      </c>
      <c r="N182" s="105">
        <f t="shared" si="15"/>
        <v>2.0133174236516478</v>
      </c>
    </row>
    <row r="183" spans="1:14" ht="16.5" x14ac:dyDescent="0.3">
      <c r="B183" s="252" t="s">
        <v>773</v>
      </c>
      <c r="C183" s="252"/>
      <c r="D183" s="252"/>
      <c r="E183" s="252"/>
      <c r="F183" s="277"/>
      <c r="G183" s="93">
        <v>1.5556006042935233</v>
      </c>
      <c r="H183" s="92">
        <v>4.0868242087861892</v>
      </c>
      <c r="I183" s="92">
        <v>0.70414650753894459</v>
      </c>
      <c r="J183" s="151">
        <v>1.9533376665454436</v>
      </c>
      <c r="K183" s="103">
        <f t="shared" si="12"/>
        <v>0.65988974562130165</v>
      </c>
      <c r="L183" s="103">
        <f t="shared" si="13"/>
        <v>9.6449687020765609</v>
      </c>
      <c r="M183" s="104">
        <f t="shared" si="14"/>
        <v>0</v>
      </c>
      <c r="N183" s="105">
        <f t="shared" si="15"/>
        <v>12.079904541909885</v>
      </c>
    </row>
    <row r="184" spans="1:14" ht="16.5" x14ac:dyDescent="0.3">
      <c r="B184" s="252" t="s">
        <v>774</v>
      </c>
      <c r="C184" s="252"/>
      <c r="D184" s="252"/>
      <c r="E184" s="252"/>
      <c r="F184" s="277"/>
      <c r="G184" s="93">
        <v>29.474537765561493</v>
      </c>
      <c r="H184" s="92">
        <v>10.774354732254498</v>
      </c>
      <c r="I184" s="92">
        <v>135.19612944747738</v>
      </c>
      <c r="J184" s="151">
        <v>36.432018803940601</v>
      </c>
      <c r="K184" s="103" t="s">
        <v>6</v>
      </c>
      <c r="L184" s="103">
        <f t="shared" si="13"/>
        <v>0</v>
      </c>
      <c r="M184" s="104" t="s">
        <v>6</v>
      </c>
      <c r="N184" s="105">
        <f t="shared" si="15"/>
        <v>21.475385852284244</v>
      </c>
    </row>
    <row r="185" spans="1:14" s="183" customFormat="1" ht="13.5" customHeight="1" x14ac:dyDescent="0.3">
      <c r="B185" s="280" t="s">
        <v>775</v>
      </c>
      <c r="C185" s="264"/>
      <c r="D185" s="264"/>
      <c r="E185" s="264"/>
      <c r="F185" s="264"/>
      <c r="G185" s="264"/>
      <c r="H185" s="264"/>
      <c r="I185" s="264"/>
      <c r="J185" s="264"/>
      <c r="K185" s="264"/>
      <c r="L185" s="264"/>
      <c r="M185" s="264"/>
      <c r="N185" s="264"/>
    </row>
    <row r="186" spans="1:14" s="183" customFormat="1" ht="13.5" x14ac:dyDescent="0.3">
      <c r="B186" s="280"/>
      <c r="C186" s="264"/>
      <c r="D186" s="264"/>
      <c r="E186" s="264"/>
      <c r="F186" s="264"/>
      <c r="G186" s="264"/>
      <c r="H186" s="264"/>
      <c r="I186" s="264"/>
      <c r="J186" s="264"/>
      <c r="K186" s="264"/>
      <c r="L186" s="264"/>
      <c r="M186" s="264"/>
      <c r="N186" s="264"/>
    </row>
    <row r="187" spans="1:14" s="183" customFormat="1" ht="13.5" x14ac:dyDescent="0.3">
      <c r="B187" s="280"/>
      <c r="C187" s="264"/>
      <c r="D187" s="264"/>
      <c r="E187" s="264"/>
      <c r="F187" s="264"/>
      <c r="G187" s="264"/>
      <c r="H187" s="264"/>
      <c r="I187" s="264"/>
      <c r="J187" s="264"/>
      <c r="K187" s="264"/>
      <c r="L187" s="264"/>
      <c r="M187" s="264"/>
      <c r="N187" s="264"/>
    </row>
    <row r="188" spans="1:14" s="183" customFormat="1" ht="13.5" x14ac:dyDescent="0.3">
      <c r="B188" s="264"/>
      <c r="C188" s="264"/>
      <c r="D188" s="264"/>
      <c r="E188" s="264"/>
      <c r="F188" s="264"/>
      <c r="G188" s="264"/>
      <c r="H188" s="264"/>
      <c r="I188" s="264"/>
      <c r="J188" s="264"/>
      <c r="K188" s="264"/>
      <c r="L188" s="264"/>
      <c r="M188" s="264"/>
      <c r="N188" s="264"/>
    </row>
    <row r="191" spans="1:14" x14ac:dyDescent="0.3">
      <c r="A191" s="20"/>
      <c r="B191" s="265" t="s">
        <v>368</v>
      </c>
      <c r="C191" s="265"/>
      <c r="D191" s="265"/>
      <c r="E191" s="265"/>
      <c r="F191" s="265"/>
      <c r="G191" s="265"/>
      <c r="H191" s="265"/>
      <c r="I191" s="265"/>
      <c r="J191" s="265"/>
      <c r="K191" s="265"/>
      <c r="L191" s="265"/>
      <c r="M191" s="265"/>
      <c r="N191" s="265"/>
    </row>
    <row r="192" spans="1:14" x14ac:dyDescent="0.3">
      <c r="A192" s="20"/>
      <c r="B192" s="265"/>
      <c r="C192" s="265"/>
      <c r="D192" s="265"/>
      <c r="E192" s="265"/>
      <c r="F192" s="265"/>
      <c r="G192" s="265"/>
      <c r="H192" s="265"/>
      <c r="I192" s="265"/>
      <c r="J192" s="265"/>
      <c r="K192" s="265"/>
      <c r="L192" s="265"/>
      <c r="M192" s="265"/>
      <c r="N192" s="265"/>
    </row>
    <row r="194" spans="2:14" s="47" customFormat="1" ht="13.5" x14ac:dyDescent="0.3">
      <c r="B194" s="267" t="s">
        <v>787</v>
      </c>
      <c r="C194" s="267"/>
      <c r="D194" s="267"/>
      <c r="E194" s="267"/>
      <c r="F194" s="267"/>
      <c r="G194" s="299">
        <v>2024</v>
      </c>
      <c r="H194" s="266"/>
      <c r="I194" s="266"/>
      <c r="J194" s="300"/>
      <c r="K194" s="266">
        <v>2023</v>
      </c>
      <c r="L194" s="266"/>
      <c r="M194" s="299">
        <v>2022</v>
      </c>
      <c r="N194" s="300"/>
    </row>
    <row r="195" spans="2:14" s="47" customFormat="1" ht="25.5" x14ac:dyDescent="0.3">
      <c r="B195" s="267"/>
      <c r="C195" s="267"/>
      <c r="D195" s="267"/>
      <c r="E195" s="267"/>
      <c r="F195" s="267"/>
      <c r="G195" s="26" t="s">
        <v>15</v>
      </c>
      <c r="H195" s="17" t="s">
        <v>16</v>
      </c>
      <c r="I195" s="16" t="s">
        <v>31</v>
      </c>
      <c r="J195" s="70" t="s">
        <v>741</v>
      </c>
      <c r="K195" s="17" t="s">
        <v>4</v>
      </c>
      <c r="L195" s="17" t="s">
        <v>5</v>
      </c>
      <c r="M195" s="26" t="s">
        <v>4</v>
      </c>
      <c r="N195" s="27" t="s">
        <v>5</v>
      </c>
    </row>
    <row r="196" spans="2:14" x14ac:dyDescent="0.3">
      <c r="B196" s="252" t="s">
        <v>788</v>
      </c>
      <c r="C196" s="252"/>
      <c r="D196" s="252"/>
      <c r="E196" s="252"/>
      <c r="F196" s="277"/>
      <c r="G196" s="104">
        <f>G141/G137*200000</f>
        <v>0</v>
      </c>
      <c r="H196" s="103">
        <v>0</v>
      </c>
      <c r="I196" s="103">
        <v>0</v>
      </c>
      <c r="J196" s="105">
        <f>J141/J137*200000</f>
        <v>0</v>
      </c>
      <c r="K196" s="103">
        <f>K141/K137*200000</f>
        <v>0.13166565613275585</v>
      </c>
      <c r="L196" s="103">
        <v>0</v>
      </c>
      <c r="M196" s="104">
        <v>0</v>
      </c>
      <c r="N196" s="105">
        <f>N141/N137*200000</f>
        <v>1.1566042100393246</v>
      </c>
    </row>
    <row r="197" spans="2:14" x14ac:dyDescent="0.3">
      <c r="B197" s="252" t="s">
        <v>789</v>
      </c>
      <c r="C197" s="252"/>
      <c r="D197" s="252"/>
      <c r="E197" s="252"/>
      <c r="F197" s="277"/>
      <c r="G197" s="104">
        <v>0</v>
      </c>
      <c r="H197" s="103">
        <v>0</v>
      </c>
      <c r="I197" s="103">
        <v>0</v>
      </c>
      <c r="J197" s="105">
        <v>0</v>
      </c>
      <c r="K197" s="103">
        <v>0</v>
      </c>
      <c r="L197" s="103">
        <v>0</v>
      </c>
      <c r="M197" s="104">
        <v>0</v>
      </c>
      <c r="N197" s="105">
        <v>0</v>
      </c>
    </row>
    <row r="198" spans="2:14" ht="16.5" customHeight="1" x14ac:dyDescent="0.3">
      <c r="B198" s="253" t="s">
        <v>791</v>
      </c>
      <c r="C198" s="253"/>
      <c r="D198" s="253"/>
      <c r="E198" s="253"/>
      <c r="F198" s="253"/>
      <c r="G198" s="262" t="s">
        <v>6</v>
      </c>
      <c r="H198" s="345" t="s">
        <v>6</v>
      </c>
      <c r="I198" s="345" t="s">
        <v>6</v>
      </c>
      <c r="J198" s="343">
        <f>(11815+238+5700)/1126</f>
        <v>15.766429840142095</v>
      </c>
      <c r="K198" s="262" t="s">
        <v>6</v>
      </c>
      <c r="L198" s="343" t="s">
        <v>6</v>
      </c>
      <c r="M198" s="262" t="s">
        <v>6</v>
      </c>
      <c r="N198" s="343" t="s">
        <v>6</v>
      </c>
    </row>
    <row r="199" spans="2:14" x14ac:dyDescent="0.3">
      <c r="B199" s="253"/>
      <c r="C199" s="253"/>
      <c r="D199" s="253"/>
      <c r="E199" s="253"/>
      <c r="F199" s="253"/>
      <c r="G199" s="263"/>
      <c r="H199" s="346"/>
      <c r="I199" s="346"/>
      <c r="J199" s="344"/>
      <c r="K199" s="263"/>
      <c r="L199" s="344"/>
      <c r="M199" s="263"/>
      <c r="N199" s="344"/>
    </row>
    <row r="200" spans="2:14" s="183" customFormat="1" ht="13.5" customHeight="1" x14ac:dyDescent="0.3">
      <c r="B200" s="270" t="s">
        <v>790</v>
      </c>
      <c r="C200" s="270"/>
      <c r="D200" s="270"/>
      <c r="E200" s="270"/>
      <c r="F200" s="270"/>
      <c r="G200" s="270"/>
      <c r="H200" s="270"/>
      <c r="I200" s="270"/>
      <c r="J200" s="270"/>
      <c r="K200" s="270"/>
      <c r="L200" s="270"/>
      <c r="M200" s="270"/>
      <c r="N200" s="270"/>
    </row>
    <row r="201" spans="2:14" s="183" customFormat="1" ht="13.5" x14ac:dyDescent="0.3">
      <c r="B201" s="290"/>
      <c r="C201" s="290"/>
      <c r="D201" s="290"/>
      <c r="E201" s="290"/>
      <c r="F201" s="290"/>
      <c r="G201" s="290"/>
      <c r="H201" s="290"/>
      <c r="I201" s="290"/>
      <c r="J201" s="290"/>
      <c r="K201" s="290"/>
      <c r="L201" s="290"/>
      <c r="M201" s="290"/>
      <c r="N201" s="290"/>
    </row>
    <row r="202" spans="2:14" s="183" customFormat="1" ht="13.5" x14ac:dyDescent="0.3">
      <c r="B202" s="271"/>
      <c r="C202" s="271"/>
      <c r="D202" s="271"/>
      <c r="E202" s="271"/>
      <c r="F202" s="271"/>
      <c r="G202" s="271"/>
      <c r="H202" s="271"/>
      <c r="I202" s="271"/>
      <c r="J202" s="271"/>
      <c r="K202" s="271"/>
      <c r="L202" s="271"/>
      <c r="M202" s="271"/>
      <c r="N202" s="271"/>
    </row>
    <row r="204" spans="2:14" s="47" customFormat="1" ht="13.5" x14ac:dyDescent="0.3">
      <c r="B204" s="267" t="s">
        <v>792</v>
      </c>
      <c r="C204" s="267"/>
      <c r="D204" s="267"/>
      <c r="E204" s="267"/>
      <c r="F204" s="267"/>
      <c r="G204" s="299">
        <v>2024</v>
      </c>
      <c r="H204" s="266"/>
      <c r="I204" s="266"/>
      <c r="J204" s="300"/>
      <c r="K204" s="266">
        <v>2023</v>
      </c>
      <c r="L204" s="266"/>
      <c r="M204" s="299">
        <v>2022</v>
      </c>
      <c r="N204" s="300"/>
    </row>
    <row r="205" spans="2:14" s="47" customFormat="1" ht="25.5" x14ac:dyDescent="0.3">
      <c r="B205" s="267"/>
      <c r="C205" s="267"/>
      <c r="D205" s="267"/>
      <c r="E205" s="267"/>
      <c r="F205" s="267"/>
      <c r="G205" s="26" t="s">
        <v>15</v>
      </c>
      <c r="H205" s="17" t="s">
        <v>16</v>
      </c>
      <c r="I205" s="16" t="s">
        <v>31</v>
      </c>
      <c r="J205" s="70" t="s">
        <v>741</v>
      </c>
      <c r="K205" s="17" t="s">
        <v>4</v>
      </c>
      <c r="L205" s="17" t="s">
        <v>5</v>
      </c>
      <c r="M205" s="26" t="s">
        <v>4</v>
      </c>
      <c r="N205" s="27" t="s">
        <v>5</v>
      </c>
    </row>
    <row r="206" spans="2:14" x14ac:dyDescent="0.3">
      <c r="B206" s="252" t="s">
        <v>788</v>
      </c>
      <c r="C206" s="252"/>
      <c r="D206" s="252"/>
      <c r="E206" s="252"/>
      <c r="F206" s="277"/>
      <c r="G206" s="104">
        <f t="shared" ref="G206:L206" si="16">G159/G155*200000</f>
        <v>0.33216414468126099</v>
      </c>
      <c r="H206" s="103">
        <f t="shared" si="16"/>
        <v>0.83303340975152695</v>
      </c>
      <c r="I206" s="103">
        <f t="shared" si="16"/>
        <v>0.164893919619161</v>
      </c>
      <c r="J206" s="105">
        <f t="shared" si="16"/>
        <v>0.44255278538313031</v>
      </c>
      <c r="K206" s="103">
        <f t="shared" si="16"/>
        <v>0.13201708994233574</v>
      </c>
      <c r="L206" s="103">
        <f t="shared" si="16"/>
        <v>2.456636945908949</v>
      </c>
      <c r="M206" s="104">
        <v>0</v>
      </c>
      <c r="N206" s="105">
        <f>N159/N155*200000</f>
        <v>2.7966209826976556</v>
      </c>
    </row>
    <row r="207" spans="2:14" x14ac:dyDescent="0.3">
      <c r="B207" s="252" t="s">
        <v>789</v>
      </c>
      <c r="C207" s="252"/>
      <c r="D207" s="252"/>
      <c r="E207" s="252"/>
      <c r="F207" s="277"/>
      <c r="G207" s="104">
        <v>0</v>
      </c>
      <c r="H207" s="103">
        <v>0</v>
      </c>
      <c r="I207" s="103">
        <v>0</v>
      </c>
      <c r="J207" s="105">
        <v>0</v>
      </c>
      <c r="K207" s="103">
        <v>0</v>
      </c>
      <c r="L207" s="103">
        <v>0</v>
      </c>
      <c r="M207" s="104">
        <v>0</v>
      </c>
      <c r="N207" s="105">
        <v>0</v>
      </c>
    </row>
    <row r="208" spans="2:14" ht="16.5" customHeight="1" x14ac:dyDescent="0.3">
      <c r="B208" s="253" t="s">
        <v>791</v>
      </c>
      <c r="C208" s="253"/>
      <c r="D208" s="253"/>
      <c r="E208" s="253"/>
      <c r="F208" s="253"/>
      <c r="G208" s="262" t="s">
        <v>7</v>
      </c>
      <c r="H208" s="345" t="s">
        <v>7</v>
      </c>
      <c r="I208" s="345" t="s">
        <v>7</v>
      </c>
      <c r="J208" s="343">
        <f>(113041+176568+20200)/9770</f>
        <v>31.710235414534289</v>
      </c>
      <c r="K208" s="262" t="s">
        <v>7</v>
      </c>
      <c r="L208" s="343" t="s">
        <v>7</v>
      </c>
      <c r="M208" s="262" t="s">
        <v>7</v>
      </c>
      <c r="N208" s="343" t="s">
        <v>7</v>
      </c>
    </row>
    <row r="209" spans="1:14" x14ac:dyDescent="0.3">
      <c r="B209" s="253"/>
      <c r="C209" s="253"/>
      <c r="D209" s="253"/>
      <c r="E209" s="253"/>
      <c r="F209" s="253"/>
      <c r="G209" s="263"/>
      <c r="H209" s="346"/>
      <c r="I209" s="346"/>
      <c r="J209" s="344"/>
      <c r="K209" s="263"/>
      <c r="L209" s="344"/>
      <c r="M209" s="263"/>
      <c r="N209" s="344"/>
    </row>
    <row r="210" spans="1:14" s="183" customFormat="1" ht="13.5" customHeight="1" x14ac:dyDescent="0.3">
      <c r="B210" s="270" t="s">
        <v>790</v>
      </c>
      <c r="C210" s="270"/>
      <c r="D210" s="270"/>
      <c r="E210" s="270"/>
      <c r="F210" s="270"/>
      <c r="G210" s="270"/>
      <c r="H210" s="270"/>
      <c r="I210" s="270"/>
      <c r="J210" s="270"/>
      <c r="K210" s="270"/>
      <c r="L210" s="270"/>
      <c r="M210" s="270"/>
      <c r="N210" s="270"/>
    </row>
    <row r="211" spans="1:14" s="183" customFormat="1" ht="13.5" customHeight="1" x14ac:dyDescent="0.3">
      <c r="B211" s="290"/>
      <c r="C211" s="290"/>
      <c r="D211" s="290"/>
      <c r="E211" s="290"/>
      <c r="F211" s="290"/>
      <c r="G211" s="290"/>
      <c r="H211" s="290"/>
      <c r="I211" s="290"/>
      <c r="J211" s="290"/>
      <c r="K211" s="290"/>
      <c r="L211" s="290"/>
      <c r="M211" s="290"/>
      <c r="N211" s="290"/>
    </row>
    <row r="212" spans="1:14" s="183" customFormat="1" ht="13.5" customHeight="1" x14ac:dyDescent="0.3">
      <c r="B212" s="271"/>
      <c r="C212" s="271"/>
      <c r="D212" s="271"/>
      <c r="E212" s="271"/>
      <c r="F212" s="271"/>
      <c r="G212" s="271"/>
      <c r="H212" s="271"/>
      <c r="I212" s="271"/>
      <c r="J212" s="271"/>
      <c r="K212" s="271"/>
      <c r="L212" s="271"/>
      <c r="M212" s="271"/>
      <c r="N212" s="271"/>
    </row>
    <row r="215" spans="1:14" x14ac:dyDescent="0.3">
      <c r="A215" s="20"/>
      <c r="B215" s="21" t="s">
        <v>370</v>
      </c>
      <c r="C215" s="20"/>
      <c r="D215" s="20"/>
      <c r="E215" s="20"/>
      <c r="F215" s="20"/>
      <c r="G215" s="20"/>
      <c r="H215" s="20"/>
      <c r="I215" s="20"/>
      <c r="J215" s="20"/>
      <c r="K215" s="20"/>
      <c r="L215" s="20"/>
      <c r="M215" s="20"/>
      <c r="N215" s="20"/>
    </row>
    <row r="217" spans="1:14" x14ac:dyDescent="0.3">
      <c r="B217" s="238" t="s">
        <v>793</v>
      </c>
      <c r="C217" s="238"/>
      <c r="D217" s="238"/>
      <c r="E217" s="238"/>
      <c r="F217" s="238"/>
      <c r="G217" s="238"/>
      <c r="H217" s="238"/>
      <c r="I217" s="238"/>
      <c r="J217" s="238"/>
      <c r="K217" s="238"/>
      <c r="L217" s="238"/>
      <c r="M217" s="238"/>
      <c r="N217" s="238"/>
    </row>
    <row r="220" spans="1:14" x14ac:dyDescent="0.3">
      <c r="A220" s="20"/>
      <c r="B220" s="21" t="s">
        <v>369</v>
      </c>
      <c r="C220" s="20"/>
      <c r="D220" s="20"/>
      <c r="E220" s="20"/>
      <c r="F220" s="20"/>
      <c r="G220" s="20"/>
      <c r="H220" s="20"/>
      <c r="I220" s="20"/>
      <c r="J220" s="20"/>
      <c r="K220" s="20"/>
      <c r="L220" s="20"/>
      <c r="M220" s="20"/>
      <c r="N220" s="20"/>
    </row>
    <row r="222" spans="1:14" x14ac:dyDescent="0.3">
      <c r="B222" s="242" t="s">
        <v>794</v>
      </c>
      <c r="C222" s="242"/>
      <c r="D222" s="242"/>
      <c r="E222" s="242"/>
      <c r="F222" s="242"/>
      <c r="G222" s="242"/>
      <c r="H222" s="242"/>
      <c r="I222" s="242"/>
      <c r="J222" s="242"/>
      <c r="K222" s="242"/>
      <c r="L222" s="242"/>
      <c r="M222" s="242"/>
      <c r="N222" s="242"/>
    </row>
    <row r="223" spans="1:14" x14ac:dyDescent="0.3">
      <c r="B223" s="242"/>
      <c r="C223" s="242"/>
      <c r="D223" s="242"/>
      <c r="E223" s="242"/>
      <c r="F223" s="242"/>
      <c r="G223" s="242"/>
      <c r="H223" s="242"/>
      <c r="I223" s="242"/>
      <c r="J223" s="242"/>
      <c r="K223" s="242"/>
      <c r="L223" s="242"/>
      <c r="M223" s="242"/>
      <c r="N223" s="242"/>
    </row>
    <row r="224" spans="1:14" x14ac:dyDescent="0.3">
      <c r="B224" s="242"/>
      <c r="C224" s="242"/>
      <c r="D224" s="242"/>
      <c r="E224" s="242"/>
      <c r="F224" s="242"/>
      <c r="G224" s="242"/>
      <c r="H224" s="242"/>
      <c r="I224" s="242"/>
      <c r="J224" s="242"/>
      <c r="K224" s="242"/>
      <c r="L224" s="242"/>
      <c r="M224" s="242"/>
      <c r="N224" s="242"/>
    </row>
    <row r="225" spans="2:14" x14ac:dyDescent="0.3">
      <c r="B225" s="242"/>
      <c r="C225" s="242"/>
      <c r="D225" s="242"/>
      <c r="E225" s="242"/>
      <c r="F225" s="242"/>
      <c r="G225" s="242"/>
      <c r="H225" s="242"/>
      <c r="I225" s="242"/>
      <c r="J225" s="242"/>
      <c r="K225" s="242"/>
      <c r="L225" s="242"/>
      <c r="M225" s="242"/>
      <c r="N225" s="242"/>
    </row>
    <row r="226" spans="2:14" x14ac:dyDescent="0.3">
      <c r="B226" s="242"/>
      <c r="C226" s="242"/>
      <c r="D226" s="242"/>
      <c r="E226" s="242"/>
      <c r="F226" s="242"/>
      <c r="G226" s="242"/>
      <c r="H226" s="242"/>
      <c r="I226" s="242"/>
      <c r="J226" s="242"/>
      <c r="K226" s="242"/>
      <c r="L226" s="242"/>
      <c r="M226" s="242"/>
      <c r="N226" s="242"/>
    </row>
    <row r="227" spans="2:14" x14ac:dyDescent="0.3">
      <c r="B227" s="242"/>
      <c r="C227" s="242"/>
      <c r="D227" s="242"/>
      <c r="E227" s="242"/>
      <c r="F227" s="242"/>
      <c r="G227" s="242"/>
      <c r="H227" s="242"/>
      <c r="I227" s="242"/>
      <c r="J227" s="242"/>
      <c r="K227" s="242"/>
      <c r="L227" s="242"/>
      <c r="M227" s="242"/>
      <c r="N227" s="242"/>
    </row>
  </sheetData>
  <sheetProtection algorithmName="SHA-512" hashValue="k2mlg3VMRO75O4RGtYtU7h/Rcakqyt9p4iFOEtm8qLTT7z1+BupeD6/5bhbXeKJgp/UhaAouZz7rs2PiSWyshA==" saltValue="9Fkl59ON93riU/aR5pG05A==" spinCount="100000" sheet="1" objects="1" scenarios="1"/>
  <mergeCells count="110">
    <mergeCell ref="B200:N202"/>
    <mergeCell ref="B210:N212"/>
    <mergeCell ref="B56:N57"/>
    <mergeCell ref="G49:J49"/>
    <mergeCell ref="B49:F50"/>
    <mergeCell ref="G12:J12"/>
    <mergeCell ref="B12:F13"/>
    <mergeCell ref="B24:N43"/>
    <mergeCell ref="B14:F14"/>
    <mergeCell ref="B15:F15"/>
    <mergeCell ref="B16:F16"/>
    <mergeCell ref="B17:F17"/>
    <mergeCell ref="K12:L12"/>
    <mergeCell ref="M12:N12"/>
    <mergeCell ref="B19:N19"/>
    <mergeCell ref="K49:L49"/>
    <mergeCell ref="M49:N49"/>
    <mergeCell ref="B63:N66"/>
    <mergeCell ref="B88:N99"/>
    <mergeCell ref="B104:N112"/>
    <mergeCell ref="B117:N119"/>
    <mergeCell ref="B125:N130"/>
    <mergeCell ref="B148:N151"/>
    <mergeCell ref="M172:N172"/>
    <mergeCell ref="B217:N217"/>
    <mergeCell ref="G135:J135"/>
    <mergeCell ref="K135:L135"/>
    <mergeCell ref="M135:N135"/>
    <mergeCell ref="B135:F136"/>
    <mergeCell ref="B191:N192"/>
    <mergeCell ref="B137:F137"/>
    <mergeCell ref="B138:F138"/>
    <mergeCell ref="B139:F139"/>
    <mergeCell ref="B140:F140"/>
    <mergeCell ref="B141:F141"/>
    <mergeCell ref="B142:F142"/>
    <mergeCell ref="B143:F143"/>
    <mergeCell ref="B144:F144"/>
    <mergeCell ref="B145:F145"/>
    <mergeCell ref="B158:F158"/>
    <mergeCell ref="B159:F159"/>
    <mergeCell ref="B160:F160"/>
    <mergeCell ref="B146:F146"/>
    <mergeCell ref="B147:F147"/>
    <mergeCell ref="B153:F154"/>
    <mergeCell ref="G153:J153"/>
    <mergeCell ref="K153:L153"/>
    <mergeCell ref="M153:N153"/>
    <mergeCell ref="B163:F163"/>
    <mergeCell ref="B164:F164"/>
    <mergeCell ref="B165:F165"/>
    <mergeCell ref="B166:N170"/>
    <mergeCell ref="M198:M199"/>
    <mergeCell ref="N198:N199"/>
    <mergeCell ref="B182:F182"/>
    <mergeCell ref="B183:F183"/>
    <mergeCell ref="B184:F184"/>
    <mergeCell ref="B185:N188"/>
    <mergeCell ref="B194:F195"/>
    <mergeCell ref="G194:J194"/>
    <mergeCell ref="K194:L194"/>
    <mergeCell ref="M194:N194"/>
    <mergeCell ref="M208:M209"/>
    <mergeCell ref="N208:N209"/>
    <mergeCell ref="B71:N83"/>
    <mergeCell ref="B222:N227"/>
    <mergeCell ref="B196:F196"/>
    <mergeCell ref="B197:F197"/>
    <mergeCell ref="B206:F206"/>
    <mergeCell ref="B204:F205"/>
    <mergeCell ref="G204:J204"/>
    <mergeCell ref="K204:L204"/>
    <mergeCell ref="M204:N204"/>
    <mergeCell ref="B208:F209"/>
    <mergeCell ref="G208:G209"/>
    <mergeCell ref="H208:H209"/>
    <mergeCell ref="I208:I209"/>
    <mergeCell ref="J208:J209"/>
    <mergeCell ref="K208:K209"/>
    <mergeCell ref="B198:F199"/>
    <mergeCell ref="G198:G199"/>
    <mergeCell ref="H198:H199"/>
    <mergeCell ref="I198:I199"/>
    <mergeCell ref="B207:F207"/>
    <mergeCell ref="B161:F161"/>
    <mergeCell ref="B162:F162"/>
    <mergeCell ref="B18:F18"/>
    <mergeCell ref="B51:F51"/>
    <mergeCell ref="B52:F52"/>
    <mergeCell ref="B53:F53"/>
    <mergeCell ref="B54:F54"/>
    <mergeCell ref="B55:F55"/>
    <mergeCell ref="L208:L209"/>
    <mergeCell ref="J198:J199"/>
    <mergeCell ref="K198:K199"/>
    <mergeCell ref="L198:L199"/>
    <mergeCell ref="B176:F176"/>
    <mergeCell ref="B177:F177"/>
    <mergeCell ref="B178:F178"/>
    <mergeCell ref="B179:F179"/>
    <mergeCell ref="B180:F180"/>
    <mergeCell ref="B181:F181"/>
    <mergeCell ref="B172:F173"/>
    <mergeCell ref="G172:J172"/>
    <mergeCell ref="K172:L172"/>
    <mergeCell ref="B155:F155"/>
    <mergeCell ref="B156:F156"/>
    <mergeCell ref="B157:F157"/>
    <mergeCell ref="B174:F174"/>
    <mergeCell ref="B175:F175"/>
  </mergeCells>
  <hyperlinks>
    <hyperlink ref="B1" location="Home!A1" display="Home" xr:uid="{9CCB0B53-3875-427F-AAF7-39557BA79B30}"/>
    <hyperlink ref="A1" location="Home!A1" display="Home!A1" xr:uid="{83CB1FE9-D924-44FB-AE8A-075D75E838F6}"/>
    <hyperlink ref="C1" location="GRI!A1" display="Índice GRI" xr:uid="{D8D01A85-1E70-4230-8022-272F1E902033}"/>
    <hyperlink ref="D1" location="SASB!A1" display="Índice SASB" xr:uid="{9F0C1DC1-7304-49BE-999B-9CC41D138D2C}"/>
    <hyperlink ref="E1" location="TCFD!A1" display="Índice TCFD" xr:uid="{2F15C7D9-60F8-446F-9BCA-FBD5B2F9358F}"/>
    <hyperlink ref="F1" location="Climate!A1" display="Climate change" xr:uid="{7D88E8E6-E9A6-45CF-945D-F5E755E97D87}"/>
    <hyperlink ref="G1" location="Water!A1" display="Water and effluents" xr:uid="{2746E82F-6C72-4140-8B0C-8A3EF3693B42}"/>
    <hyperlink ref="H1" location="Environment!A1" display="Environmental management" xr:uid="{C01FD4BC-5684-4326-8814-4CD17306143B}"/>
    <hyperlink ref="I1" location="Talent!A1" display="Talent management" xr:uid="{F822DE2C-5872-4263-AABC-9F3BDAE66E2E}"/>
    <hyperlink ref="J1" location="'Socio-EconomicImpact'!A1" display="Socio-economic impact" xr:uid="{AFE1614D-2474-4585-9712-8590C976BDAF}"/>
    <hyperlink ref="K1" location="HumanRights!A1" display="Human rights" xr:uid="{F52E7D94-8DA3-41F9-AD2A-0131D46C6AAA}"/>
    <hyperlink ref="L1" location="Safety!A1" display="Safety" xr:uid="{ABCC4E80-1F92-4B6E-B035-DE728053CA0C}"/>
    <hyperlink ref="M1" location="Assets!A1" display="Asset management" xr:uid="{948310E6-19FB-4847-A98C-0930FB4D2AAA}"/>
    <hyperlink ref="N1" location="Ethics!A1" display="Ethics and integrity" xr:uid="{365C1640-9D39-480A-949A-410D7448734E}"/>
  </hyperlink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DBCB2-71A0-4E39-A04E-47071DA2C0B2}">
  <dimension ref="A1:S110"/>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273</v>
      </c>
    </row>
    <row r="6" spans="1:19" s="19" customFormat="1" ht="38.25" x14ac:dyDescent="0.3">
      <c r="B6" s="19" t="e" vm="10">
        <v>#VALUE!</v>
      </c>
      <c r="C6" s="19" t="e" vm="16">
        <v>#VALUE!</v>
      </c>
      <c r="D6" s="19" t="e" vm="6">
        <v>#VALUE!</v>
      </c>
    </row>
    <row r="9" spans="1:19" x14ac:dyDescent="0.3">
      <c r="A9" s="20"/>
      <c r="B9" s="21" t="s">
        <v>371</v>
      </c>
      <c r="C9" s="20"/>
      <c r="D9" s="20"/>
      <c r="E9" s="20"/>
      <c r="F9" s="20"/>
      <c r="G9" s="20"/>
      <c r="H9" s="20"/>
      <c r="I9" s="20"/>
      <c r="J9" s="20"/>
      <c r="K9" s="20"/>
      <c r="L9" s="20"/>
      <c r="M9" s="20"/>
      <c r="N9" s="20"/>
    </row>
    <row r="10" spans="1:19" x14ac:dyDescent="0.3">
      <c r="A10" s="20"/>
      <c r="B10" s="21" t="s">
        <v>372</v>
      </c>
      <c r="C10" s="20"/>
      <c r="D10" s="20"/>
      <c r="E10" s="20"/>
      <c r="F10" s="20"/>
      <c r="G10" s="20"/>
      <c r="H10" s="20"/>
      <c r="I10" s="20"/>
      <c r="J10" s="20"/>
      <c r="K10" s="20"/>
      <c r="L10" s="20"/>
      <c r="M10" s="20"/>
      <c r="N10" s="20"/>
    </row>
    <row r="12" spans="1:19" ht="14.25" customHeight="1" x14ac:dyDescent="0.3">
      <c r="B12" s="275" t="s">
        <v>795</v>
      </c>
      <c r="C12" s="275"/>
      <c r="D12" s="275"/>
      <c r="E12" s="275"/>
      <c r="F12" s="275"/>
      <c r="G12" s="275"/>
      <c r="H12" s="275"/>
      <c r="I12" s="275"/>
      <c r="J12" s="275"/>
      <c r="K12" s="275"/>
      <c r="L12" s="275"/>
      <c r="M12" s="275"/>
      <c r="N12" s="275"/>
    </row>
    <row r="13" spans="1:19" x14ac:dyDescent="0.3">
      <c r="B13" s="275"/>
      <c r="C13" s="275"/>
      <c r="D13" s="275"/>
      <c r="E13" s="275"/>
      <c r="F13" s="275"/>
      <c r="G13" s="275"/>
      <c r="H13" s="275"/>
      <c r="I13" s="275"/>
      <c r="J13" s="275"/>
      <c r="K13" s="275"/>
      <c r="L13" s="275"/>
      <c r="M13" s="275"/>
      <c r="N13" s="275"/>
    </row>
    <row r="14" spans="1:19" x14ac:dyDescent="0.3">
      <c r="B14" s="275"/>
      <c r="C14" s="275"/>
      <c r="D14" s="275"/>
      <c r="E14" s="275"/>
      <c r="F14" s="275"/>
      <c r="G14" s="275"/>
      <c r="H14" s="275"/>
      <c r="I14" s="275"/>
      <c r="J14" s="275"/>
      <c r="K14" s="275"/>
      <c r="L14" s="275"/>
      <c r="M14" s="275"/>
      <c r="N14" s="275"/>
    </row>
    <row r="15" spans="1:19" x14ac:dyDescent="0.3">
      <c r="B15" s="275"/>
      <c r="C15" s="275"/>
      <c r="D15" s="275"/>
      <c r="E15" s="275"/>
      <c r="F15" s="275"/>
      <c r="G15" s="275"/>
      <c r="H15" s="275"/>
      <c r="I15" s="275"/>
      <c r="J15" s="275"/>
      <c r="K15" s="275"/>
      <c r="L15" s="275"/>
      <c r="M15" s="275"/>
      <c r="N15" s="275"/>
    </row>
    <row r="16" spans="1:19" x14ac:dyDescent="0.3">
      <c r="B16" s="275"/>
      <c r="C16" s="275"/>
      <c r="D16" s="275"/>
      <c r="E16" s="275"/>
      <c r="F16" s="275"/>
      <c r="G16" s="275"/>
      <c r="H16" s="275"/>
      <c r="I16" s="275"/>
      <c r="J16" s="275"/>
      <c r="K16" s="275"/>
      <c r="L16" s="275"/>
      <c r="M16" s="275"/>
      <c r="N16" s="275"/>
    </row>
    <row r="17" spans="1:14" x14ac:dyDescent="0.3">
      <c r="B17" s="275"/>
      <c r="C17" s="275"/>
      <c r="D17" s="275"/>
      <c r="E17" s="275"/>
      <c r="F17" s="275"/>
      <c r="G17" s="275"/>
      <c r="H17" s="275"/>
      <c r="I17" s="275"/>
      <c r="J17" s="275"/>
      <c r="K17" s="275"/>
      <c r="L17" s="275"/>
      <c r="M17" s="275"/>
      <c r="N17" s="275"/>
    </row>
    <row r="18" spans="1:14" x14ac:dyDescent="0.3">
      <c r="B18" s="275"/>
      <c r="C18" s="275"/>
      <c r="D18" s="275"/>
      <c r="E18" s="275"/>
      <c r="F18" s="275"/>
      <c r="G18" s="275"/>
      <c r="H18" s="275"/>
      <c r="I18" s="275"/>
      <c r="J18" s="275"/>
      <c r="K18" s="275"/>
      <c r="L18" s="275"/>
      <c r="M18" s="275"/>
      <c r="N18" s="275"/>
    </row>
    <row r="19" spans="1:14" x14ac:dyDescent="0.3">
      <c r="B19" s="275"/>
      <c r="C19" s="275"/>
      <c r="D19" s="275"/>
      <c r="E19" s="275"/>
      <c r="F19" s="275"/>
      <c r="G19" s="275"/>
      <c r="H19" s="275"/>
      <c r="I19" s="275"/>
      <c r="J19" s="275"/>
      <c r="K19" s="275"/>
      <c r="L19" s="275"/>
      <c r="M19" s="275"/>
      <c r="N19" s="275"/>
    </row>
    <row r="20" spans="1:14" x14ac:dyDescent="0.3">
      <c r="B20" s="275"/>
      <c r="C20" s="275"/>
      <c r="D20" s="275"/>
      <c r="E20" s="275"/>
      <c r="F20" s="275"/>
      <c r="G20" s="275"/>
      <c r="H20" s="275"/>
      <c r="I20" s="275"/>
      <c r="J20" s="275"/>
      <c r="K20" s="275"/>
      <c r="L20" s="275"/>
      <c r="M20" s="275"/>
      <c r="N20" s="275"/>
    </row>
    <row r="21" spans="1:14" x14ac:dyDescent="0.3">
      <c r="B21" s="275"/>
      <c r="C21" s="275"/>
      <c r="D21" s="275"/>
      <c r="E21" s="275"/>
      <c r="F21" s="275"/>
      <c r="G21" s="275"/>
      <c r="H21" s="275"/>
      <c r="I21" s="275"/>
      <c r="J21" s="275"/>
      <c r="K21" s="275"/>
      <c r="L21" s="275"/>
      <c r="M21" s="275"/>
      <c r="N21" s="275"/>
    </row>
    <row r="22" spans="1:14" x14ac:dyDescent="0.3">
      <c r="B22" s="275"/>
      <c r="C22" s="275"/>
      <c r="D22" s="275"/>
      <c r="E22" s="275"/>
      <c r="F22" s="275"/>
      <c r="G22" s="275"/>
      <c r="H22" s="275"/>
      <c r="I22" s="275"/>
      <c r="J22" s="275"/>
      <c r="K22" s="275"/>
      <c r="L22" s="275"/>
      <c r="M22" s="275"/>
      <c r="N22" s="275"/>
    </row>
    <row r="23" spans="1:14" x14ac:dyDescent="0.3">
      <c r="B23" s="275"/>
      <c r="C23" s="275"/>
      <c r="D23" s="275"/>
      <c r="E23" s="275"/>
      <c r="F23" s="275"/>
      <c r="G23" s="275"/>
      <c r="H23" s="275"/>
      <c r="I23" s="275"/>
      <c r="J23" s="275"/>
      <c r="K23" s="275"/>
      <c r="L23" s="275"/>
      <c r="M23" s="275"/>
      <c r="N23" s="275"/>
    </row>
    <row r="24" spans="1:14" x14ac:dyDescent="0.3">
      <c r="B24" s="275"/>
      <c r="C24" s="275"/>
      <c r="D24" s="275"/>
      <c r="E24" s="275"/>
      <c r="F24" s="275"/>
      <c r="G24" s="275"/>
      <c r="H24" s="275"/>
      <c r="I24" s="275"/>
      <c r="J24" s="275"/>
      <c r="K24" s="275"/>
      <c r="L24" s="275"/>
      <c r="M24" s="275"/>
      <c r="N24" s="275"/>
    </row>
    <row r="25" spans="1:14" x14ac:dyDescent="0.3">
      <c r="B25" s="275"/>
      <c r="C25" s="275"/>
      <c r="D25" s="275"/>
      <c r="E25" s="275"/>
      <c r="F25" s="275"/>
      <c r="G25" s="275"/>
      <c r="H25" s="275"/>
      <c r="I25" s="275"/>
      <c r="J25" s="275"/>
      <c r="K25" s="275"/>
      <c r="L25" s="275"/>
      <c r="M25" s="275"/>
      <c r="N25" s="275"/>
    </row>
    <row r="28" spans="1:14" x14ac:dyDescent="0.3">
      <c r="A28" s="20"/>
      <c r="B28" s="21" t="s">
        <v>373</v>
      </c>
      <c r="C28" s="20"/>
      <c r="D28" s="20"/>
      <c r="E28" s="20"/>
      <c r="F28" s="20"/>
      <c r="G28" s="20"/>
      <c r="H28" s="20"/>
      <c r="I28" s="20"/>
      <c r="J28" s="20"/>
      <c r="K28" s="20"/>
      <c r="L28" s="20"/>
      <c r="M28" s="20"/>
      <c r="N28" s="20"/>
    </row>
    <row r="30" spans="1:14" x14ac:dyDescent="0.3">
      <c r="B30" s="242" t="s">
        <v>796</v>
      </c>
      <c r="C30" s="242"/>
      <c r="D30" s="242"/>
      <c r="E30" s="242"/>
      <c r="F30" s="242"/>
      <c r="G30" s="242"/>
      <c r="H30" s="242"/>
      <c r="I30" s="242"/>
      <c r="J30" s="242"/>
      <c r="K30" s="242"/>
      <c r="L30" s="242"/>
      <c r="M30" s="242"/>
      <c r="N30" s="242"/>
    </row>
    <row r="31" spans="1:14" x14ac:dyDescent="0.3">
      <c r="B31" s="242"/>
      <c r="C31" s="242"/>
      <c r="D31" s="242"/>
      <c r="E31" s="242"/>
      <c r="F31" s="242"/>
      <c r="G31" s="242"/>
      <c r="H31" s="242"/>
      <c r="I31" s="242"/>
      <c r="J31" s="242"/>
      <c r="K31" s="242"/>
      <c r="L31" s="242"/>
      <c r="M31" s="242"/>
      <c r="N31" s="242"/>
    </row>
    <row r="32" spans="1:14" x14ac:dyDescent="0.3">
      <c r="B32" s="242"/>
      <c r="C32" s="242"/>
      <c r="D32" s="242"/>
      <c r="E32" s="242"/>
      <c r="F32" s="242"/>
      <c r="G32" s="242"/>
      <c r="H32" s="242"/>
      <c r="I32" s="242"/>
      <c r="J32" s="242"/>
      <c r="K32" s="242"/>
      <c r="L32" s="242"/>
      <c r="M32" s="242"/>
      <c r="N32" s="242"/>
    </row>
    <row r="33" spans="1:14" x14ac:dyDescent="0.3">
      <c r="B33" s="242"/>
      <c r="C33" s="242"/>
      <c r="D33" s="242"/>
      <c r="E33" s="242"/>
      <c r="F33" s="242"/>
      <c r="G33" s="242"/>
      <c r="H33" s="242"/>
      <c r="I33" s="242"/>
      <c r="J33" s="242"/>
      <c r="K33" s="242"/>
      <c r="L33" s="242"/>
      <c r="M33" s="242"/>
      <c r="N33" s="242"/>
    </row>
    <row r="35" spans="1:14" s="47" customFormat="1" ht="13.5" x14ac:dyDescent="0.3">
      <c r="B35" s="266" t="s">
        <v>797</v>
      </c>
      <c r="C35" s="266"/>
      <c r="D35" s="266"/>
      <c r="E35" s="266"/>
      <c r="F35" s="266"/>
      <c r="G35" s="266"/>
      <c r="H35" s="266"/>
      <c r="I35" s="266"/>
      <c r="J35" s="50">
        <v>2024</v>
      </c>
      <c r="K35" s="266">
        <v>2023</v>
      </c>
      <c r="L35" s="266"/>
      <c r="M35" s="299">
        <v>2022</v>
      </c>
      <c r="N35" s="300"/>
    </row>
    <row r="36" spans="1:14" s="47" customFormat="1" ht="13.5" x14ac:dyDescent="0.3">
      <c r="B36" s="266"/>
      <c r="C36" s="266"/>
      <c r="D36" s="266"/>
      <c r="E36" s="266"/>
      <c r="F36" s="266"/>
      <c r="G36" s="266"/>
      <c r="H36" s="266"/>
      <c r="I36" s="266"/>
      <c r="J36" s="50" t="s">
        <v>40</v>
      </c>
      <c r="K36" s="17" t="s">
        <v>4</v>
      </c>
      <c r="L36" s="17" t="s">
        <v>5</v>
      </c>
      <c r="M36" s="26" t="s">
        <v>4</v>
      </c>
      <c r="N36" s="27" t="s">
        <v>5</v>
      </c>
    </row>
    <row r="37" spans="1:14" x14ac:dyDescent="0.3">
      <c r="B37" s="252" t="s">
        <v>798</v>
      </c>
      <c r="C37" s="252"/>
      <c r="D37" s="252"/>
      <c r="E37" s="252"/>
      <c r="F37" s="252"/>
      <c r="G37" s="252"/>
      <c r="H37" s="252"/>
      <c r="I37" s="277"/>
      <c r="J37" s="112">
        <v>275071</v>
      </c>
      <c r="K37" s="24">
        <v>4080</v>
      </c>
      <c r="L37" s="24">
        <v>1594</v>
      </c>
      <c r="M37" s="29">
        <v>3256</v>
      </c>
      <c r="N37" s="71">
        <v>0</v>
      </c>
    </row>
    <row r="38" spans="1:14" x14ac:dyDescent="0.3">
      <c r="B38" s="252" t="s">
        <v>799</v>
      </c>
      <c r="C38" s="252"/>
      <c r="D38" s="252"/>
      <c r="E38" s="252"/>
      <c r="F38" s="252"/>
      <c r="G38" s="252"/>
      <c r="H38" s="252"/>
      <c r="I38" s="277"/>
      <c r="J38" s="112">
        <v>3324911</v>
      </c>
      <c r="K38" s="24">
        <v>1349358</v>
      </c>
      <c r="L38" s="24">
        <v>693938</v>
      </c>
      <c r="M38" s="29">
        <v>1112985</v>
      </c>
      <c r="N38" s="71">
        <v>587351</v>
      </c>
    </row>
    <row r="41" spans="1:14" x14ac:dyDescent="0.3">
      <c r="A41" s="20"/>
      <c r="B41" s="21" t="s">
        <v>374</v>
      </c>
      <c r="C41" s="20"/>
      <c r="D41" s="20"/>
      <c r="E41" s="20"/>
      <c r="F41" s="20"/>
      <c r="G41" s="20"/>
      <c r="H41" s="20"/>
      <c r="I41" s="20"/>
      <c r="J41" s="20"/>
      <c r="K41" s="20"/>
      <c r="L41" s="20"/>
      <c r="M41" s="20"/>
      <c r="N41" s="20"/>
    </row>
    <row r="43" spans="1:14" s="47" customFormat="1" ht="13.5" x14ac:dyDescent="0.3">
      <c r="B43" s="266" t="s">
        <v>800</v>
      </c>
      <c r="C43" s="266"/>
      <c r="D43" s="266"/>
      <c r="E43" s="266"/>
      <c r="F43" s="266"/>
      <c r="G43" s="266"/>
      <c r="H43" s="266"/>
      <c r="I43" s="266"/>
      <c r="J43" s="50">
        <v>2024</v>
      </c>
      <c r="K43" s="299">
        <v>2023</v>
      </c>
      <c r="L43" s="266"/>
      <c r="M43" s="299">
        <v>2022</v>
      </c>
      <c r="N43" s="300"/>
    </row>
    <row r="44" spans="1:14" s="47" customFormat="1" ht="13.5" x14ac:dyDescent="0.3">
      <c r="B44" s="266"/>
      <c r="C44" s="266"/>
      <c r="D44" s="266"/>
      <c r="E44" s="266"/>
      <c r="F44" s="266"/>
      <c r="G44" s="266"/>
      <c r="H44" s="266"/>
      <c r="I44" s="266"/>
      <c r="J44" s="50" t="s">
        <v>40</v>
      </c>
      <c r="K44" s="17" t="s">
        <v>4</v>
      </c>
      <c r="L44" s="17" t="s">
        <v>5</v>
      </c>
      <c r="M44" s="26" t="s">
        <v>4</v>
      </c>
      <c r="N44" s="27" t="s">
        <v>5</v>
      </c>
    </row>
    <row r="45" spans="1:14" x14ac:dyDescent="0.3">
      <c r="B45" s="36" t="s">
        <v>15</v>
      </c>
      <c r="C45" s="36"/>
      <c r="D45" s="36"/>
      <c r="E45" s="36"/>
      <c r="F45" s="36"/>
      <c r="G45" s="36"/>
      <c r="H45" s="36"/>
      <c r="I45" s="36"/>
      <c r="J45" s="90"/>
      <c r="K45" s="36"/>
      <c r="L45" s="36"/>
      <c r="M45" s="37"/>
      <c r="N45" s="38"/>
    </row>
    <row r="46" spans="1:14" x14ac:dyDescent="0.3">
      <c r="B46" s="252" t="s">
        <v>801</v>
      </c>
      <c r="C46" s="252"/>
      <c r="D46" s="252"/>
      <c r="E46" s="252"/>
      <c r="F46" s="252"/>
      <c r="G46" s="252"/>
      <c r="H46" s="252"/>
      <c r="I46" s="277"/>
      <c r="J46" s="126">
        <v>25.178980076084059</v>
      </c>
      <c r="K46" s="103">
        <v>15.498530401684169</v>
      </c>
      <c r="L46" s="103" t="s">
        <v>7</v>
      </c>
      <c r="M46" s="104">
        <v>6.1881223124083435</v>
      </c>
      <c r="N46" s="105" t="s">
        <v>7</v>
      </c>
    </row>
    <row r="47" spans="1:14" x14ac:dyDescent="0.3">
      <c r="B47" s="252" t="s">
        <v>455</v>
      </c>
      <c r="C47" s="252"/>
      <c r="D47" s="252"/>
      <c r="E47" s="252"/>
      <c r="F47" s="252"/>
      <c r="G47" s="252"/>
      <c r="H47" s="252"/>
      <c r="I47" s="277"/>
      <c r="J47" s="126">
        <v>3.8592355728733212</v>
      </c>
      <c r="K47" s="103">
        <v>3.3253765366090411</v>
      </c>
      <c r="L47" s="103" t="s">
        <v>7</v>
      </c>
      <c r="M47" s="104">
        <v>2.6333262562301707</v>
      </c>
      <c r="N47" s="105" t="s">
        <v>7</v>
      </c>
    </row>
    <row r="48" spans="1:14" x14ac:dyDescent="0.3">
      <c r="B48" s="36" t="s">
        <v>16</v>
      </c>
      <c r="C48" s="36"/>
      <c r="D48" s="36"/>
      <c r="E48" s="36"/>
      <c r="F48" s="36"/>
      <c r="G48" s="36"/>
      <c r="H48" s="36"/>
      <c r="I48" s="36"/>
      <c r="J48" s="127"/>
      <c r="K48" s="125"/>
      <c r="L48" s="125"/>
      <c r="M48" s="128"/>
      <c r="N48" s="129"/>
    </row>
    <row r="49" spans="2:14" x14ac:dyDescent="0.3">
      <c r="B49" s="252" t="s">
        <v>802</v>
      </c>
      <c r="C49" s="252"/>
      <c r="D49" s="252"/>
      <c r="E49" s="252"/>
      <c r="F49" s="252"/>
      <c r="G49" s="252"/>
      <c r="H49" s="252"/>
      <c r="I49" s="277"/>
      <c r="J49" s="126">
        <v>0.21702841477514534</v>
      </c>
      <c r="K49" s="103" t="s">
        <v>7</v>
      </c>
      <c r="L49" s="103" t="s">
        <v>7</v>
      </c>
      <c r="M49" s="103" t="s">
        <v>7</v>
      </c>
      <c r="N49" s="105" t="s">
        <v>7</v>
      </c>
    </row>
    <row r="50" spans="2:14" x14ac:dyDescent="0.3">
      <c r="B50" s="252" t="s">
        <v>803</v>
      </c>
      <c r="C50" s="252"/>
      <c r="D50" s="252"/>
      <c r="E50" s="252"/>
      <c r="F50" s="252"/>
      <c r="G50" s="252"/>
      <c r="H50" s="252"/>
      <c r="I50" s="277"/>
      <c r="J50" s="126">
        <v>0.04</v>
      </c>
      <c r="K50" s="103" t="s">
        <v>7</v>
      </c>
      <c r="L50" s="103">
        <v>0.17</v>
      </c>
      <c r="M50" s="103" t="s">
        <v>7</v>
      </c>
      <c r="N50" s="105">
        <v>0.22</v>
      </c>
    </row>
    <row r="51" spans="2:14" x14ac:dyDescent="0.3">
      <c r="B51" s="252" t="s">
        <v>456</v>
      </c>
      <c r="C51" s="252"/>
      <c r="D51" s="252"/>
      <c r="E51" s="252"/>
      <c r="F51" s="252"/>
      <c r="G51" s="252"/>
      <c r="H51" s="252"/>
      <c r="I51" s="277"/>
      <c r="J51" s="126">
        <v>0.11705736179365564</v>
      </c>
      <c r="K51" s="103" t="s">
        <v>7</v>
      </c>
      <c r="L51" s="103" t="s">
        <v>7</v>
      </c>
      <c r="M51" s="103" t="s">
        <v>7</v>
      </c>
      <c r="N51" s="105" t="s">
        <v>7</v>
      </c>
    </row>
    <row r="52" spans="2:14" ht="16.5" x14ac:dyDescent="0.3">
      <c r="B52" s="252" t="s">
        <v>804</v>
      </c>
      <c r="C52" s="252"/>
      <c r="D52" s="252"/>
      <c r="E52" s="252"/>
      <c r="F52" s="252"/>
      <c r="G52" s="252"/>
      <c r="H52" s="252"/>
      <c r="I52" s="277"/>
      <c r="J52" s="126" t="s">
        <v>6</v>
      </c>
      <c r="K52" s="103" t="s">
        <v>7</v>
      </c>
      <c r="L52" s="103" t="s">
        <v>7</v>
      </c>
      <c r="M52" s="103" t="s">
        <v>7</v>
      </c>
      <c r="N52" s="105" t="s">
        <v>7</v>
      </c>
    </row>
    <row r="53" spans="2:14" x14ac:dyDescent="0.3">
      <c r="B53" s="252" t="s">
        <v>457</v>
      </c>
      <c r="C53" s="252"/>
      <c r="D53" s="252"/>
      <c r="E53" s="252"/>
      <c r="F53" s="252"/>
      <c r="G53" s="252"/>
      <c r="H53" s="252"/>
      <c r="I53" s="277"/>
      <c r="J53" s="126">
        <v>9.32</v>
      </c>
      <c r="K53" s="103" t="s">
        <v>7</v>
      </c>
      <c r="L53" s="103" t="s">
        <v>7</v>
      </c>
      <c r="M53" s="103" t="s">
        <v>7</v>
      </c>
      <c r="N53" s="105" t="s">
        <v>7</v>
      </c>
    </row>
    <row r="54" spans="2:14" x14ac:dyDescent="0.3">
      <c r="B54" s="252" t="s">
        <v>458</v>
      </c>
      <c r="C54" s="252"/>
      <c r="D54" s="252"/>
      <c r="E54" s="252"/>
      <c r="F54" s="252"/>
      <c r="G54" s="252"/>
      <c r="H54" s="252"/>
      <c r="I54" s="277"/>
      <c r="J54" s="126">
        <v>14.626087604535007</v>
      </c>
      <c r="K54" s="103" t="s">
        <v>7</v>
      </c>
      <c r="L54" s="103">
        <v>7.47</v>
      </c>
      <c r="M54" s="103" t="s">
        <v>7</v>
      </c>
      <c r="N54" s="105">
        <v>9.1999999999999993</v>
      </c>
    </row>
    <row r="55" spans="2:14" s="183" customFormat="1" ht="13.5" x14ac:dyDescent="0.3">
      <c r="B55" s="264" t="s">
        <v>17</v>
      </c>
      <c r="C55" s="264"/>
      <c r="D55" s="264"/>
      <c r="E55" s="264"/>
      <c r="F55" s="264"/>
      <c r="G55" s="264"/>
      <c r="H55" s="264"/>
      <c r="I55" s="264"/>
      <c r="J55" s="264"/>
      <c r="K55" s="264"/>
      <c r="L55" s="264"/>
      <c r="M55" s="264"/>
      <c r="N55" s="264"/>
    </row>
    <row r="57" spans="2:14" x14ac:dyDescent="0.3">
      <c r="B57" s="266" t="s">
        <v>805</v>
      </c>
      <c r="C57" s="266"/>
      <c r="D57" s="266"/>
      <c r="E57" s="266"/>
      <c r="F57" s="266"/>
      <c r="G57" s="266"/>
      <c r="H57" s="266"/>
      <c r="I57" s="266"/>
      <c r="J57" s="50">
        <v>2024</v>
      </c>
      <c r="K57" s="299">
        <v>2023</v>
      </c>
      <c r="L57" s="266"/>
      <c r="M57" s="299">
        <v>2022</v>
      </c>
      <c r="N57" s="300"/>
    </row>
    <row r="58" spans="2:14" x14ac:dyDescent="0.3">
      <c r="B58" s="266"/>
      <c r="C58" s="266"/>
      <c r="D58" s="266"/>
      <c r="E58" s="266"/>
      <c r="F58" s="266"/>
      <c r="G58" s="266"/>
      <c r="H58" s="266"/>
      <c r="I58" s="266"/>
      <c r="J58" s="50" t="s">
        <v>40</v>
      </c>
      <c r="K58" s="17" t="s">
        <v>4</v>
      </c>
      <c r="L58" s="17" t="s">
        <v>5</v>
      </c>
      <c r="M58" s="26" t="s">
        <v>4</v>
      </c>
      <c r="N58" s="27" t="s">
        <v>5</v>
      </c>
    </row>
    <row r="59" spans="2:14" x14ac:dyDescent="0.3">
      <c r="B59" s="36" t="s">
        <v>15</v>
      </c>
      <c r="C59" s="36"/>
      <c r="D59" s="36"/>
      <c r="E59" s="36"/>
      <c r="F59" s="36"/>
      <c r="G59" s="36"/>
      <c r="H59" s="36"/>
      <c r="I59" s="36"/>
      <c r="J59" s="90"/>
      <c r="K59" s="36"/>
      <c r="L59" s="36"/>
      <c r="M59" s="37"/>
      <c r="N59" s="38"/>
    </row>
    <row r="60" spans="2:14" x14ac:dyDescent="0.3">
      <c r="B60" s="252" t="s">
        <v>801</v>
      </c>
      <c r="C60" s="252"/>
      <c r="D60" s="252"/>
      <c r="E60" s="252"/>
      <c r="F60" s="252"/>
      <c r="G60" s="252"/>
      <c r="H60" s="252"/>
      <c r="I60" s="277"/>
      <c r="J60" s="126">
        <v>11.647237037442862</v>
      </c>
      <c r="K60" s="103">
        <v>7.4463995100565272</v>
      </c>
      <c r="L60" s="103" t="s">
        <v>7</v>
      </c>
      <c r="M60" s="104">
        <v>6.7160277643785591</v>
      </c>
      <c r="N60" s="105" t="s">
        <v>7</v>
      </c>
    </row>
    <row r="61" spans="2:14" x14ac:dyDescent="0.3">
      <c r="B61" s="252" t="s">
        <v>455</v>
      </c>
      <c r="C61" s="252"/>
      <c r="D61" s="252"/>
      <c r="E61" s="252"/>
      <c r="F61" s="252"/>
      <c r="G61" s="252"/>
      <c r="H61" s="252"/>
      <c r="I61" s="277"/>
      <c r="J61" s="126">
        <v>33.996073518609457</v>
      </c>
      <c r="K61" s="103">
        <v>25.148140558397255</v>
      </c>
      <c r="L61" s="103" t="s">
        <v>7</v>
      </c>
      <c r="M61" s="104">
        <v>16.911640805656859</v>
      </c>
      <c r="N61" s="105" t="s">
        <v>7</v>
      </c>
    </row>
    <row r="62" spans="2:14" x14ac:dyDescent="0.3">
      <c r="B62" s="36" t="s">
        <v>16</v>
      </c>
      <c r="C62" s="36"/>
      <c r="D62" s="36"/>
      <c r="E62" s="36"/>
      <c r="F62" s="36"/>
      <c r="G62" s="36"/>
      <c r="H62" s="36"/>
      <c r="I62" s="36"/>
      <c r="J62" s="127"/>
      <c r="K62" s="125"/>
      <c r="L62" s="125"/>
      <c r="M62" s="128"/>
      <c r="N62" s="129"/>
    </row>
    <row r="63" spans="2:14" x14ac:dyDescent="0.3">
      <c r="B63" s="252" t="s">
        <v>802</v>
      </c>
      <c r="C63" s="252"/>
      <c r="D63" s="252"/>
      <c r="E63" s="252"/>
      <c r="F63" s="252"/>
      <c r="G63" s="252"/>
      <c r="H63" s="252"/>
      <c r="I63" s="277"/>
      <c r="J63" s="126">
        <v>3.98</v>
      </c>
      <c r="K63" s="103" t="s">
        <v>6</v>
      </c>
      <c r="L63" s="103" t="s">
        <v>7</v>
      </c>
      <c r="M63" s="104" t="s">
        <v>6</v>
      </c>
      <c r="N63" s="105" t="s">
        <v>7</v>
      </c>
    </row>
    <row r="64" spans="2:14" ht="16.5" x14ac:dyDescent="0.3">
      <c r="B64" s="252" t="s">
        <v>806</v>
      </c>
      <c r="C64" s="252"/>
      <c r="D64" s="252"/>
      <c r="E64" s="252"/>
      <c r="F64" s="252"/>
      <c r="G64" s="252"/>
      <c r="H64" s="252"/>
      <c r="I64" s="277"/>
      <c r="J64" s="126">
        <v>15.45</v>
      </c>
      <c r="K64" s="103" t="s">
        <v>6</v>
      </c>
      <c r="L64" s="103">
        <v>60.69</v>
      </c>
      <c r="M64" s="104" t="s">
        <v>6</v>
      </c>
      <c r="N64" s="105">
        <v>89.39</v>
      </c>
    </row>
    <row r="65" spans="1:14" x14ac:dyDescent="0.3">
      <c r="B65" s="252" t="s">
        <v>456</v>
      </c>
      <c r="C65" s="252"/>
      <c r="D65" s="252"/>
      <c r="E65" s="252"/>
      <c r="F65" s="252"/>
      <c r="G65" s="252"/>
      <c r="H65" s="252"/>
      <c r="I65" s="277"/>
      <c r="J65" s="126">
        <v>15.21</v>
      </c>
      <c r="K65" s="103" t="s">
        <v>6</v>
      </c>
      <c r="L65" s="103" t="s">
        <v>7</v>
      </c>
      <c r="M65" s="104" t="s">
        <v>6</v>
      </c>
      <c r="N65" s="105" t="s">
        <v>7</v>
      </c>
    </row>
    <row r="66" spans="1:14" ht="16.5" x14ac:dyDescent="0.3">
      <c r="B66" s="252" t="s">
        <v>807</v>
      </c>
      <c r="C66" s="252"/>
      <c r="D66" s="252"/>
      <c r="E66" s="252"/>
      <c r="F66" s="252"/>
      <c r="G66" s="252"/>
      <c r="H66" s="252"/>
      <c r="I66" s="277"/>
      <c r="J66" s="126" t="s">
        <v>6</v>
      </c>
      <c r="K66" s="103" t="s">
        <v>6</v>
      </c>
      <c r="L66" s="103" t="s">
        <v>7</v>
      </c>
      <c r="M66" s="104" t="s">
        <v>6</v>
      </c>
      <c r="N66" s="105" t="s">
        <v>7</v>
      </c>
    </row>
    <row r="67" spans="1:14" x14ac:dyDescent="0.3">
      <c r="B67" s="252" t="s">
        <v>457</v>
      </c>
      <c r="C67" s="252"/>
      <c r="D67" s="252"/>
      <c r="E67" s="252"/>
      <c r="F67" s="252"/>
      <c r="G67" s="252"/>
      <c r="H67" s="252"/>
      <c r="I67" s="277"/>
      <c r="J67" s="126">
        <v>1.99</v>
      </c>
      <c r="K67" s="103" t="s">
        <v>6</v>
      </c>
      <c r="L67" s="103" t="s">
        <v>7</v>
      </c>
      <c r="M67" s="104" t="s">
        <v>6</v>
      </c>
      <c r="N67" s="105" t="s">
        <v>7</v>
      </c>
    </row>
    <row r="68" spans="1:14" x14ac:dyDescent="0.3">
      <c r="B68" s="252" t="s">
        <v>458</v>
      </c>
      <c r="C68" s="252"/>
      <c r="D68" s="252"/>
      <c r="E68" s="252"/>
      <c r="F68" s="252"/>
      <c r="G68" s="252"/>
      <c r="H68" s="252"/>
      <c r="I68" s="277"/>
      <c r="J68" s="126">
        <v>3.49</v>
      </c>
      <c r="K68" s="103" t="s">
        <v>6</v>
      </c>
      <c r="L68" s="103">
        <v>1.88</v>
      </c>
      <c r="M68" s="104" t="s">
        <v>6</v>
      </c>
      <c r="N68" s="105">
        <v>2.2799999999999998</v>
      </c>
    </row>
    <row r="69" spans="1:14" s="183" customFormat="1" ht="13.5" x14ac:dyDescent="0.3">
      <c r="B69" s="270" t="s">
        <v>808</v>
      </c>
      <c r="C69" s="270"/>
      <c r="D69" s="270"/>
      <c r="E69" s="270"/>
      <c r="F69" s="270"/>
      <c r="G69" s="270"/>
      <c r="H69" s="270"/>
      <c r="I69" s="270"/>
      <c r="J69" s="270"/>
      <c r="K69" s="270"/>
      <c r="L69" s="270"/>
      <c r="M69" s="270"/>
      <c r="N69" s="270"/>
    </row>
    <row r="70" spans="1:14" s="183" customFormat="1" ht="13.5" x14ac:dyDescent="0.3">
      <c r="B70" s="271"/>
      <c r="C70" s="271"/>
      <c r="D70" s="271"/>
      <c r="E70" s="271"/>
      <c r="F70" s="271"/>
      <c r="G70" s="271"/>
      <c r="H70" s="271"/>
      <c r="I70" s="271"/>
      <c r="J70" s="271"/>
      <c r="K70" s="271"/>
      <c r="L70" s="271"/>
      <c r="M70" s="271"/>
      <c r="N70" s="271"/>
    </row>
    <row r="73" spans="1:14" x14ac:dyDescent="0.3">
      <c r="A73" s="20"/>
      <c r="B73" s="21" t="s">
        <v>375</v>
      </c>
      <c r="C73" s="20"/>
      <c r="D73" s="20"/>
      <c r="E73" s="20"/>
      <c r="F73" s="20"/>
      <c r="G73" s="20"/>
      <c r="H73" s="20"/>
      <c r="I73" s="20"/>
      <c r="J73" s="20"/>
      <c r="K73" s="20"/>
      <c r="L73" s="20"/>
      <c r="M73" s="20"/>
      <c r="N73" s="20"/>
    </row>
    <row r="74" spans="1:14" x14ac:dyDescent="0.3">
      <c r="A74" s="20"/>
      <c r="B74" s="21" t="s">
        <v>376</v>
      </c>
      <c r="C74" s="20"/>
      <c r="D74" s="20"/>
      <c r="E74" s="20"/>
      <c r="F74" s="20"/>
      <c r="G74" s="20"/>
      <c r="H74" s="20"/>
      <c r="I74" s="20"/>
      <c r="J74" s="20"/>
      <c r="K74" s="20"/>
      <c r="L74" s="20"/>
      <c r="M74" s="20"/>
      <c r="N74" s="20"/>
    </row>
    <row r="76" spans="1:14" x14ac:dyDescent="0.3">
      <c r="B76" s="242" t="s">
        <v>809</v>
      </c>
      <c r="C76" s="242"/>
      <c r="D76" s="242"/>
      <c r="E76" s="242"/>
      <c r="F76" s="242"/>
      <c r="G76" s="242"/>
      <c r="H76" s="242"/>
      <c r="I76" s="242"/>
      <c r="J76" s="242"/>
      <c r="K76" s="242"/>
      <c r="L76" s="242"/>
      <c r="M76" s="242"/>
      <c r="N76" s="242"/>
    </row>
    <row r="77" spans="1:14" x14ac:dyDescent="0.3">
      <c r="B77" s="242"/>
      <c r="C77" s="242"/>
      <c r="D77" s="242"/>
      <c r="E77" s="242"/>
      <c r="F77" s="242"/>
      <c r="G77" s="242"/>
      <c r="H77" s="242"/>
      <c r="I77" s="242"/>
      <c r="J77" s="242"/>
      <c r="K77" s="242"/>
      <c r="L77" s="242"/>
      <c r="M77" s="242"/>
      <c r="N77" s="242"/>
    </row>
    <row r="78" spans="1:14" x14ac:dyDescent="0.3">
      <c r="B78" s="242"/>
      <c r="C78" s="242"/>
      <c r="D78" s="242"/>
      <c r="E78" s="242"/>
      <c r="F78" s="242"/>
      <c r="G78" s="242"/>
      <c r="H78" s="242"/>
      <c r="I78" s="242"/>
      <c r="J78" s="242"/>
      <c r="K78" s="242"/>
      <c r="L78" s="242"/>
      <c r="M78" s="242"/>
      <c r="N78" s="242"/>
    </row>
    <row r="79" spans="1:14" x14ac:dyDescent="0.3">
      <c r="B79" s="242"/>
      <c r="C79" s="242"/>
      <c r="D79" s="242"/>
      <c r="E79" s="242"/>
      <c r="F79" s="242"/>
      <c r="G79" s="242"/>
      <c r="H79" s="242"/>
      <c r="I79" s="242"/>
      <c r="J79" s="242"/>
      <c r="K79" s="242"/>
      <c r="L79" s="242"/>
      <c r="M79" s="242"/>
      <c r="N79" s="242"/>
    </row>
    <row r="80" spans="1:14" x14ac:dyDescent="0.3">
      <c r="B80" s="242"/>
      <c r="C80" s="242"/>
      <c r="D80" s="242"/>
      <c r="E80" s="242"/>
      <c r="F80" s="242"/>
      <c r="G80" s="242"/>
      <c r="H80" s="242"/>
      <c r="I80" s="242"/>
      <c r="J80" s="242"/>
      <c r="K80" s="242"/>
      <c r="L80" s="242"/>
      <c r="M80" s="242"/>
      <c r="N80" s="242"/>
    </row>
    <row r="81" spans="2:14" x14ac:dyDescent="0.3">
      <c r="B81" s="242"/>
      <c r="C81" s="242"/>
      <c r="D81" s="242"/>
      <c r="E81" s="242"/>
      <c r="F81" s="242"/>
      <c r="G81" s="242"/>
      <c r="H81" s="242"/>
      <c r="I81" s="242"/>
      <c r="J81" s="242"/>
      <c r="K81" s="242"/>
      <c r="L81" s="242"/>
      <c r="M81" s="242"/>
      <c r="N81" s="242"/>
    </row>
    <row r="82" spans="2:14" x14ac:dyDescent="0.3">
      <c r="B82" s="242"/>
      <c r="C82" s="242"/>
      <c r="D82" s="242"/>
      <c r="E82" s="242"/>
      <c r="F82" s="242"/>
      <c r="G82" s="242"/>
      <c r="H82" s="242"/>
      <c r="I82" s="242"/>
      <c r="J82" s="242"/>
      <c r="K82" s="242"/>
      <c r="L82" s="242"/>
      <c r="M82" s="242"/>
      <c r="N82" s="242"/>
    </row>
    <row r="83" spans="2:14" x14ac:dyDescent="0.3">
      <c r="B83" s="242"/>
      <c r="C83" s="242"/>
      <c r="D83" s="242"/>
      <c r="E83" s="242"/>
      <c r="F83" s="242"/>
      <c r="G83" s="242"/>
      <c r="H83" s="242"/>
      <c r="I83" s="242"/>
      <c r="J83" s="242"/>
      <c r="K83" s="242"/>
      <c r="L83" s="242"/>
      <c r="M83" s="242"/>
      <c r="N83" s="242"/>
    </row>
    <row r="84" spans="2:14" x14ac:dyDescent="0.3">
      <c r="B84" s="242"/>
      <c r="C84" s="242"/>
      <c r="D84" s="242"/>
      <c r="E84" s="242"/>
      <c r="F84" s="242"/>
      <c r="G84" s="242"/>
      <c r="H84" s="242"/>
      <c r="I84" s="242"/>
      <c r="J84" s="242"/>
      <c r="K84" s="242"/>
      <c r="L84" s="242"/>
      <c r="M84" s="242"/>
      <c r="N84" s="242"/>
    </row>
    <row r="85" spans="2:14" x14ac:dyDescent="0.3">
      <c r="B85" s="242"/>
      <c r="C85" s="242"/>
      <c r="D85" s="242"/>
      <c r="E85" s="242"/>
      <c r="F85" s="242"/>
      <c r="G85" s="242"/>
      <c r="H85" s="242"/>
      <c r="I85" s="242"/>
      <c r="J85" s="242"/>
      <c r="K85" s="242"/>
      <c r="L85" s="242"/>
      <c r="M85" s="242"/>
      <c r="N85" s="242"/>
    </row>
    <row r="86" spans="2:14" x14ac:dyDescent="0.3">
      <c r="B86" s="242"/>
      <c r="C86" s="242"/>
      <c r="D86" s="242"/>
      <c r="E86" s="242"/>
      <c r="F86" s="242"/>
      <c r="G86" s="242"/>
      <c r="H86" s="242"/>
      <c r="I86" s="242"/>
      <c r="J86" s="242"/>
      <c r="K86" s="242"/>
      <c r="L86" s="242"/>
      <c r="M86" s="242"/>
      <c r="N86" s="242"/>
    </row>
    <row r="87" spans="2:14" x14ac:dyDescent="0.3">
      <c r="B87" s="242"/>
      <c r="C87" s="242"/>
      <c r="D87" s="242"/>
      <c r="E87" s="242"/>
      <c r="F87" s="242"/>
      <c r="G87" s="242"/>
      <c r="H87" s="242"/>
      <c r="I87" s="242"/>
      <c r="J87" s="242"/>
      <c r="K87" s="242"/>
      <c r="L87" s="242"/>
      <c r="M87" s="242"/>
      <c r="N87" s="242"/>
    </row>
    <row r="88" spans="2:14" x14ac:dyDescent="0.3">
      <c r="B88" s="242"/>
      <c r="C88" s="242"/>
      <c r="D88" s="242"/>
      <c r="E88" s="242"/>
      <c r="F88" s="242"/>
      <c r="G88" s="242"/>
      <c r="H88" s="242"/>
      <c r="I88" s="242"/>
      <c r="J88" s="242"/>
      <c r="K88" s="242"/>
      <c r="L88" s="242"/>
      <c r="M88" s="242"/>
      <c r="N88" s="242"/>
    </row>
    <row r="89" spans="2:14" x14ac:dyDescent="0.3">
      <c r="B89" s="242"/>
      <c r="C89" s="242"/>
      <c r="D89" s="242"/>
      <c r="E89" s="242"/>
      <c r="F89" s="242"/>
      <c r="G89" s="242"/>
      <c r="H89" s="242"/>
      <c r="I89" s="242"/>
      <c r="J89" s="242"/>
      <c r="K89" s="242"/>
      <c r="L89" s="242"/>
      <c r="M89" s="242"/>
      <c r="N89" s="242"/>
    </row>
    <row r="90" spans="2:14" x14ac:dyDescent="0.3">
      <c r="B90" s="242"/>
      <c r="C90" s="242"/>
      <c r="D90" s="242"/>
      <c r="E90" s="242"/>
      <c r="F90" s="242"/>
      <c r="G90" s="242"/>
      <c r="H90" s="242"/>
      <c r="I90" s="242"/>
      <c r="J90" s="242"/>
      <c r="K90" s="242"/>
      <c r="L90" s="242"/>
      <c r="M90" s="242"/>
      <c r="N90" s="242"/>
    </row>
    <row r="91" spans="2:14" x14ac:dyDescent="0.3">
      <c r="B91" s="242"/>
      <c r="C91" s="242"/>
      <c r="D91" s="242"/>
      <c r="E91" s="242"/>
      <c r="F91" s="242"/>
      <c r="G91" s="242"/>
      <c r="H91" s="242"/>
      <c r="I91" s="242"/>
      <c r="J91" s="242"/>
      <c r="K91" s="242"/>
      <c r="L91" s="242"/>
      <c r="M91" s="242"/>
      <c r="N91" s="242"/>
    </row>
    <row r="92" spans="2:14" x14ac:dyDescent="0.3">
      <c r="B92" s="242"/>
      <c r="C92" s="242"/>
      <c r="D92" s="242"/>
      <c r="E92" s="242"/>
      <c r="F92" s="242"/>
      <c r="G92" s="242"/>
      <c r="H92" s="242"/>
      <c r="I92" s="242"/>
      <c r="J92" s="242"/>
      <c r="K92" s="242"/>
      <c r="L92" s="242"/>
      <c r="M92" s="242"/>
      <c r="N92" s="242"/>
    </row>
    <row r="93" spans="2:14" x14ac:dyDescent="0.3">
      <c r="B93" s="242"/>
      <c r="C93" s="242"/>
      <c r="D93" s="242"/>
      <c r="E93" s="242"/>
      <c r="F93" s="242"/>
      <c r="G93" s="242"/>
      <c r="H93" s="242"/>
      <c r="I93" s="242"/>
      <c r="J93" s="242"/>
      <c r="K93" s="242"/>
      <c r="L93" s="242"/>
      <c r="M93" s="242"/>
      <c r="N93" s="242"/>
    </row>
    <row r="94" spans="2:14" x14ac:dyDescent="0.3">
      <c r="B94" s="242"/>
      <c r="C94" s="242"/>
      <c r="D94" s="242"/>
      <c r="E94" s="242"/>
      <c r="F94" s="242"/>
      <c r="G94" s="242"/>
      <c r="H94" s="242"/>
      <c r="I94" s="242"/>
      <c r="J94" s="242"/>
      <c r="K94" s="242"/>
      <c r="L94" s="242"/>
      <c r="M94" s="242"/>
      <c r="N94" s="242"/>
    </row>
    <row r="95" spans="2:14" x14ac:dyDescent="0.3">
      <c r="B95" s="242"/>
      <c r="C95" s="242"/>
      <c r="D95" s="242"/>
      <c r="E95" s="242"/>
      <c r="F95" s="242"/>
      <c r="G95" s="242"/>
      <c r="H95" s="242"/>
      <c r="I95" s="242"/>
      <c r="J95" s="242"/>
      <c r="K95" s="242"/>
      <c r="L95" s="242"/>
      <c r="M95" s="242"/>
      <c r="N95" s="242"/>
    </row>
    <row r="96" spans="2:14" x14ac:dyDescent="0.3">
      <c r="B96" s="242"/>
      <c r="C96" s="242"/>
      <c r="D96" s="242"/>
      <c r="E96" s="242"/>
      <c r="F96" s="242"/>
      <c r="G96" s="242"/>
      <c r="H96" s="242"/>
      <c r="I96" s="242"/>
      <c r="J96" s="242"/>
      <c r="K96" s="242"/>
      <c r="L96" s="242"/>
      <c r="M96" s="242"/>
      <c r="N96" s="242"/>
    </row>
    <row r="97" spans="2:14" x14ac:dyDescent="0.3">
      <c r="B97" s="242"/>
      <c r="C97" s="242"/>
      <c r="D97" s="242"/>
      <c r="E97" s="242"/>
      <c r="F97" s="242"/>
      <c r="G97" s="242"/>
      <c r="H97" s="242"/>
      <c r="I97" s="242"/>
      <c r="J97" s="242"/>
      <c r="K97" s="242"/>
      <c r="L97" s="242"/>
      <c r="M97" s="242"/>
      <c r="N97" s="242"/>
    </row>
    <row r="99" spans="2:14" s="47" customFormat="1" ht="13.5" x14ac:dyDescent="0.3">
      <c r="B99" s="266" t="s">
        <v>810</v>
      </c>
      <c r="C99" s="266"/>
      <c r="D99" s="266"/>
      <c r="E99" s="266"/>
      <c r="F99" s="266"/>
      <c r="G99" s="266"/>
      <c r="H99" s="266"/>
      <c r="I99" s="266"/>
      <c r="J99" s="50">
        <v>2024</v>
      </c>
      <c r="K99" s="266">
        <v>2023</v>
      </c>
      <c r="L99" s="266"/>
      <c r="M99" s="299">
        <v>2022</v>
      </c>
      <c r="N99" s="300"/>
    </row>
    <row r="100" spans="2:14" s="47" customFormat="1" ht="13.5" x14ac:dyDescent="0.3">
      <c r="B100" s="266"/>
      <c r="C100" s="266"/>
      <c r="D100" s="266"/>
      <c r="E100" s="266"/>
      <c r="F100" s="266"/>
      <c r="G100" s="266"/>
      <c r="H100" s="266"/>
      <c r="I100" s="266"/>
      <c r="J100" s="50" t="s">
        <v>40</v>
      </c>
      <c r="K100" s="17" t="s">
        <v>4</v>
      </c>
      <c r="L100" s="17" t="s">
        <v>5</v>
      </c>
      <c r="M100" s="26" t="s">
        <v>4</v>
      </c>
      <c r="N100" s="27" t="s">
        <v>5</v>
      </c>
    </row>
    <row r="101" spans="2:14" x14ac:dyDescent="0.3">
      <c r="B101" s="120" t="s">
        <v>811</v>
      </c>
      <c r="C101" s="121"/>
      <c r="D101" s="121"/>
      <c r="E101" s="121"/>
      <c r="F101" s="121"/>
      <c r="G101" s="121"/>
      <c r="H101" s="121"/>
      <c r="I101" s="121"/>
      <c r="J101" s="122"/>
      <c r="K101" s="121"/>
      <c r="L101" s="121"/>
      <c r="M101" s="123"/>
      <c r="N101" s="124"/>
    </row>
    <row r="102" spans="2:14" x14ac:dyDescent="0.3">
      <c r="B102" s="252" t="s">
        <v>812</v>
      </c>
      <c r="C102" s="252"/>
      <c r="D102" s="252"/>
      <c r="E102" s="252"/>
      <c r="F102" s="252"/>
      <c r="G102" s="252"/>
      <c r="H102" s="252"/>
      <c r="I102" s="277"/>
      <c r="J102" s="51">
        <v>9</v>
      </c>
      <c r="K102" s="49">
        <v>7</v>
      </c>
      <c r="L102" s="49">
        <v>1</v>
      </c>
      <c r="M102" s="52">
        <v>4</v>
      </c>
      <c r="N102" s="53">
        <v>1</v>
      </c>
    </row>
    <row r="103" spans="2:14" x14ac:dyDescent="0.3">
      <c r="B103" s="252" t="s">
        <v>813</v>
      </c>
      <c r="C103" s="252"/>
      <c r="D103" s="252"/>
      <c r="E103" s="252"/>
      <c r="F103" s="252"/>
      <c r="G103" s="252"/>
      <c r="H103" s="252"/>
      <c r="I103" s="277"/>
      <c r="J103" s="51">
        <v>5</v>
      </c>
      <c r="K103" s="49">
        <v>2</v>
      </c>
      <c r="L103" s="49">
        <v>3</v>
      </c>
      <c r="M103" s="52">
        <v>2</v>
      </c>
      <c r="N103" s="53">
        <v>3</v>
      </c>
    </row>
    <row r="104" spans="2:14" x14ac:dyDescent="0.3">
      <c r="B104" s="252" t="s">
        <v>814</v>
      </c>
      <c r="C104" s="252"/>
      <c r="D104" s="252"/>
      <c r="E104" s="252"/>
      <c r="F104" s="252"/>
      <c r="G104" s="252"/>
      <c r="H104" s="252"/>
      <c r="I104" s="277"/>
      <c r="J104" s="51">
        <v>46</v>
      </c>
      <c r="K104" s="49">
        <v>46</v>
      </c>
      <c r="L104" s="49">
        <v>0</v>
      </c>
      <c r="M104" s="52">
        <v>27</v>
      </c>
      <c r="N104" s="53">
        <v>0</v>
      </c>
    </row>
    <row r="105" spans="2:14" x14ac:dyDescent="0.3">
      <c r="B105" s="252" t="s">
        <v>815</v>
      </c>
      <c r="C105" s="252"/>
      <c r="D105" s="252"/>
      <c r="E105" s="252"/>
      <c r="F105" s="252"/>
      <c r="G105" s="252"/>
      <c r="H105" s="252"/>
      <c r="I105" s="277"/>
      <c r="J105" s="51">
        <v>9</v>
      </c>
      <c r="K105" s="49">
        <v>6</v>
      </c>
      <c r="L105" s="49">
        <v>0</v>
      </c>
      <c r="M105" s="52">
        <v>6</v>
      </c>
      <c r="N105" s="53">
        <v>0</v>
      </c>
    </row>
    <row r="106" spans="2:14" x14ac:dyDescent="0.3">
      <c r="B106" s="120" t="s">
        <v>816</v>
      </c>
      <c r="C106" s="121"/>
      <c r="D106" s="121"/>
      <c r="E106" s="121"/>
      <c r="F106" s="121"/>
      <c r="G106" s="121"/>
      <c r="H106" s="121"/>
      <c r="I106" s="121"/>
      <c r="J106" s="122"/>
      <c r="K106" s="121"/>
      <c r="L106" s="121"/>
      <c r="M106" s="123"/>
      <c r="N106" s="124"/>
    </row>
    <row r="107" spans="2:14" x14ac:dyDescent="0.3">
      <c r="B107" s="252" t="s">
        <v>812</v>
      </c>
      <c r="C107" s="252"/>
      <c r="D107" s="252"/>
      <c r="E107" s="252"/>
      <c r="F107" s="252"/>
      <c r="G107" s="252"/>
      <c r="H107" s="252"/>
      <c r="I107" s="277"/>
      <c r="J107" s="51">
        <v>8</v>
      </c>
      <c r="K107" s="49">
        <v>3</v>
      </c>
      <c r="L107" s="49">
        <v>1</v>
      </c>
      <c r="M107" s="52">
        <v>3</v>
      </c>
      <c r="N107" s="53">
        <v>1</v>
      </c>
    </row>
    <row r="108" spans="2:14" x14ac:dyDescent="0.3">
      <c r="B108" s="252" t="s">
        <v>813</v>
      </c>
      <c r="C108" s="252"/>
      <c r="D108" s="252"/>
      <c r="E108" s="252"/>
      <c r="F108" s="252"/>
      <c r="G108" s="252"/>
      <c r="H108" s="252"/>
      <c r="I108" s="277"/>
      <c r="J108" s="51">
        <v>13</v>
      </c>
      <c r="K108" s="49">
        <v>0</v>
      </c>
      <c r="L108" s="49">
        <v>11</v>
      </c>
      <c r="M108" s="52">
        <v>0</v>
      </c>
      <c r="N108" s="53">
        <v>12</v>
      </c>
    </row>
    <row r="109" spans="2:14" x14ac:dyDescent="0.3">
      <c r="B109" s="252" t="s">
        <v>814</v>
      </c>
      <c r="C109" s="252"/>
      <c r="D109" s="252"/>
      <c r="E109" s="252"/>
      <c r="F109" s="252"/>
      <c r="G109" s="252"/>
      <c r="H109" s="252"/>
      <c r="I109" s="277"/>
      <c r="J109" s="51">
        <v>0</v>
      </c>
      <c r="K109" s="49">
        <v>0</v>
      </c>
      <c r="L109" s="49">
        <v>0</v>
      </c>
      <c r="M109" s="52">
        <v>0</v>
      </c>
      <c r="N109" s="53">
        <v>0</v>
      </c>
    </row>
    <row r="110" spans="2:14" x14ac:dyDescent="0.3">
      <c r="B110" s="252" t="s">
        <v>815</v>
      </c>
      <c r="C110" s="252"/>
      <c r="D110" s="252"/>
      <c r="E110" s="252"/>
      <c r="F110" s="252"/>
      <c r="G110" s="252"/>
      <c r="H110" s="252"/>
      <c r="I110" s="277"/>
      <c r="J110" s="51">
        <v>0</v>
      </c>
      <c r="K110" s="49">
        <v>0</v>
      </c>
      <c r="L110" s="49">
        <v>4</v>
      </c>
      <c r="M110" s="52">
        <v>0</v>
      </c>
      <c r="N110" s="53">
        <v>4</v>
      </c>
    </row>
  </sheetData>
  <sheetProtection algorithmName="SHA-512" hashValue="qlyU3smH1eqVBglzQ+IFpjQBuyboP4nVJas7ZLPEV62dFhlPeC1e0IxA7+GQAG1wSd5KZC5oU/WOz0hCkAHZtQ==" saltValue="CmfX3bQHv+XjEDHFL3PLTQ==" spinCount="100000" sheet="1" objects="1" scenarios="1"/>
  <mergeCells count="43">
    <mergeCell ref="B12:N25"/>
    <mergeCell ref="B64:I64"/>
    <mergeCell ref="B63:I63"/>
    <mergeCell ref="B43:I44"/>
    <mergeCell ref="B55:N55"/>
    <mergeCell ref="K43:L43"/>
    <mergeCell ref="M43:N43"/>
    <mergeCell ref="B57:I58"/>
    <mergeCell ref="K57:L57"/>
    <mergeCell ref="M57:N57"/>
    <mergeCell ref="B50:I50"/>
    <mergeCell ref="K35:L35"/>
    <mergeCell ref="M35:N35"/>
    <mergeCell ref="B35:I36"/>
    <mergeCell ref="B30:N33"/>
    <mergeCell ref="B51:I51"/>
    <mergeCell ref="B49:I49"/>
    <mergeCell ref="B47:I47"/>
    <mergeCell ref="B46:I46"/>
    <mergeCell ref="B38:I38"/>
    <mergeCell ref="B37:I37"/>
    <mergeCell ref="B109:I109"/>
    <mergeCell ref="B110:I110"/>
    <mergeCell ref="B68:I68"/>
    <mergeCell ref="B67:I67"/>
    <mergeCell ref="B66:I66"/>
    <mergeCell ref="B107:I107"/>
    <mergeCell ref="B108:I108"/>
    <mergeCell ref="B65:I65"/>
    <mergeCell ref="B102:I102"/>
    <mergeCell ref="B103:I103"/>
    <mergeCell ref="B104:I104"/>
    <mergeCell ref="B105:I105"/>
    <mergeCell ref="B69:N70"/>
    <mergeCell ref="B76:N97"/>
    <mergeCell ref="B99:I100"/>
    <mergeCell ref="K99:L99"/>
    <mergeCell ref="M99:N99"/>
    <mergeCell ref="B61:I61"/>
    <mergeCell ref="B60:I60"/>
    <mergeCell ref="B54:I54"/>
    <mergeCell ref="B53:I53"/>
    <mergeCell ref="B52:I52"/>
  </mergeCells>
  <hyperlinks>
    <hyperlink ref="B1" location="Home!A1" display="Home" xr:uid="{A2EA72D3-ACA4-470D-93A0-E19EFF19B146}"/>
    <hyperlink ref="A1" location="Home!A1" display="Home!A1" xr:uid="{FD198703-57B2-4082-8E76-262B80B9E1CC}"/>
    <hyperlink ref="C1" location="GRI!A1" display="Índice GRI" xr:uid="{852DEDE5-8ADD-455D-B282-D5446BFE638A}"/>
    <hyperlink ref="D1" location="SASB!A1" display="Índice SASB" xr:uid="{B4A7555E-2DA5-41A7-8BA9-5A239744EAF6}"/>
    <hyperlink ref="E1" location="TCFD!A1" display="Índice TCFD" xr:uid="{0026493A-47EB-4CA0-8E4C-BE907A87DA58}"/>
    <hyperlink ref="F1" location="Climate!A1" display="Climate change" xr:uid="{DFCFAF53-6BE4-4A0B-AB32-DEFBEE3D7F14}"/>
    <hyperlink ref="G1" location="Water!A1" display="Water and effluents" xr:uid="{E35F303C-6957-406B-B104-9D4843D91D43}"/>
    <hyperlink ref="H1" location="Environment!A1" display="Environmental management" xr:uid="{CC2E0B16-EE04-4917-8BB6-C96604AE9D53}"/>
    <hyperlink ref="I1" location="Talent!A1" display="Talent management" xr:uid="{25DF6663-E92D-4C6C-8773-188C054F3138}"/>
    <hyperlink ref="J1" location="'Socio-EconomicImpact'!A1" display="Socio-economic impact" xr:uid="{633D62C6-B6C4-4B25-A3FB-C1FEA0776737}"/>
    <hyperlink ref="K1" location="HumanRights!A1" display="Human rights" xr:uid="{4DFCA9F4-4039-4E6B-A4C9-3B14F55AB1DF}"/>
    <hyperlink ref="L1" location="Safety!A1" display="Safety" xr:uid="{B915B85C-6CD4-42C1-AB7F-1A864B0B837E}"/>
    <hyperlink ref="M1" location="Assets!A1" display="Asset management" xr:uid="{69E3A6EA-B403-4571-ADC2-EA71BA681DEE}"/>
    <hyperlink ref="N1" location="Ethics!A1" display="Ethics and integrity" xr:uid="{A2D543E8-4600-4815-B080-69C9CEEBB8A8}"/>
  </hyperlink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16C32-A586-4BFA-9B67-65CE6050378B}">
  <dimension ref="A1:S246"/>
  <sheetViews>
    <sheetView showGridLines="0" zoomScaleNormal="100" workbookViewId="0"/>
  </sheetViews>
  <sheetFormatPr defaultColWidth="9" defaultRowHeight="14.25" x14ac:dyDescent="0.3"/>
  <cols>
    <col min="1" max="5" width="6.875" style="18" customWidth="1"/>
    <col min="6" max="16" width="13.75" style="18" customWidth="1"/>
    <col min="17"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274</v>
      </c>
    </row>
    <row r="6" spans="1:19" s="19" customFormat="1" ht="38.25" x14ac:dyDescent="0.3">
      <c r="B6" s="19" t="e" vm="17">
        <v>#VALUE!</v>
      </c>
    </row>
    <row r="9" spans="1:19" x14ac:dyDescent="0.3">
      <c r="A9" s="20"/>
      <c r="B9" s="21" t="s">
        <v>377</v>
      </c>
      <c r="C9" s="20"/>
      <c r="D9" s="20"/>
      <c r="E9" s="20"/>
      <c r="F9" s="20"/>
      <c r="G9" s="20"/>
      <c r="H9" s="20"/>
      <c r="I9" s="20"/>
      <c r="J9" s="20"/>
      <c r="K9" s="20"/>
      <c r="L9" s="20"/>
      <c r="M9" s="20"/>
      <c r="N9" s="20"/>
    </row>
    <row r="11" spans="1:19" x14ac:dyDescent="0.3">
      <c r="B11" s="275" t="s">
        <v>817</v>
      </c>
      <c r="C11" s="275"/>
      <c r="D11" s="275"/>
      <c r="E11" s="275"/>
      <c r="F11" s="275"/>
      <c r="G11" s="275"/>
      <c r="H11" s="275"/>
      <c r="I11" s="275"/>
      <c r="J11" s="275"/>
      <c r="K11" s="275"/>
      <c r="L11" s="275"/>
      <c r="M11" s="275"/>
      <c r="N11" s="275"/>
    </row>
    <row r="12" spans="1:19" x14ac:dyDescent="0.3">
      <c r="B12" s="275"/>
      <c r="C12" s="275"/>
      <c r="D12" s="275"/>
      <c r="E12" s="275"/>
      <c r="F12" s="275"/>
      <c r="G12" s="275"/>
      <c r="H12" s="275"/>
      <c r="I12" s="275"/>
      <c r="J12" s="275"/>
      <c r="K12" s="275"/>
      <c r="L12" s="275"/>
      <c r="M12" s="275"/>
      <c r="N12" s="275"/>
    </row>
    <row r="13" spans="1:19" x14ac:dyDescent="0.3">
      <c r="B13" s="275"/>
      <c r="C13" s="275"/>
      <c r="D13" s="275"/>
      <c r="E13" s="275"/>
      <c r="F13" s="275"/>
      <c r="G13" s="275"/>
      <c r="H13" s="275"/>
      <c r="I13" s="275"/>
      <c r="J13" s="275"/>
      <c r="K13" s="275"/>
      <c r="L13" s="275"/>
      <c r="M13" s="275"/>
      <c r="N13" s="275"/>
    </row>
    <row r="14" spans="1:19" x14ac:dyDescent="0.3">
      <c r="B14" s="275"/>
      <c r="C14" s="275"/>
      <c r="D14" s="275"/>
      <c r="E14" s="275"/>
      <c r="F14" s="275"/>
      <c r="G14" s="275"/>
      <c r="H14" s="275"/>
      <c r="I14" s="275"/>
      <c r="J14" s="275"/>
      <c r="K14" s="275"/>
      <c r="L14" s="275"/>
      <c r="M14" s="275"/>
      <c r="N14" s="275"/>
    </row>
    <row r="15" spans="1:19" x14ac:dyDescent="0.3">
      <c r="B15" s="275"/>
      <c r="C15" s="275"/>
      <c r="D15" s="275"/>
      <c r="E15" s="275"/>
      <c r="F15" s="275"/>
      <c r="G15" s="275"/>
      <c r="H15" s="275"/>
      <c r="I15" s="275"/>
      <c r="J15" s="275"/>
      <c r="K15" s="275"/>
      <c r="L15" s="275"/>
      <c r="M15" s="275"/>
      <c r="N15" s="275"/>
    </row>
    <row r="16" spans="1:19" x14ac:dyDescent="0.3">
      <c r="B16" s="275"/>
      <c r="C16" s="275"/>
      <c r="D16" s="275"/>
      <c r="E16" s="275"/>
      <c r="F16" s="275"/>
      <c r="G16" s="275"/>
      <c r="H16" s="275"/>
      <c r="I16" s="275"/>
      <c r="J16" s="275"/>
      <c r="K16" s="275"/>
      <c r="L16" s="275"/>
      <c r="M16" s="275"/>
      <c r="N16" s="275"/>
    </row>
    <row r="17" spans="1:14" x14ac:dyDescent="0.3">
      <c r="B17" s="353" t="s">
        <v>818</v>
      </c>
      <c r="C17" s="353"/>
      <c r="D17" s="353"/>
      <c r="E17" s="353"/>
      <c r="F17" s="353"/>
      <c r="G17" s="353"/>
      <c r="H17" s="353"/>
      <c r="I17" s="353"/>
      <c r="J17" s="353"/>
      <c r="K17" s="353"/>
      <c r="L17" s="353"/>
      <c r="M17" s="353"/>
      <c r="N17" s="353"/>
    </row>
    <row r="20" spans="1:14" x14ac:dyDescent="0.3">
      <c r="A20" s="20"/>
      <c r="B20" s="21" t="s">
        <v>378</v>
      </c>
      <c r="C20" s="20"/>
      <c r="D20" s="20"/>
      <c r="E20" s="20"/>
      <c r="F20" s="20"/>
      <c r="G20" s="20"/>
      <c r="H20" s="20"/>
      <c r="I20" s="20"/>
      <c r="J20" s="20"/>
      <c r="K20" s="20"/>
      <c r="L20" s="20"/>
      <c r="M20" s="20"/>
      <c r="N20" s="20"/>
    </row>
    <row r="22" spans="1:14" x14ac:dyDescent="0.3">
      <c r="B22" s="275" t="s">
        <v>819</v>
      </c>
      <c r="C22" s="275"/>
      <c r="D22" s="275"/>
      <c r="E22" s="275"/>
      <c r="F22" s="275"/>
      <c r="G22" s="275"/>
      <c r="H22" s="275"/>
      <c r="I22" s="275"/>
      <c r="J22" s="275"/>
      <c r="K22" s="275"/>
      <c r="L22" s="275"/>
      <c r="M22" s="275"/>
      <c r="N22" s="275"/>
    </row>
    <row r="23" spans="1:14" x14ac:dyDescent="0.3">
      <c r="B23" s="275"/>
      <c r="C23" s="275"/>
      <c r="D23" s="275"/>
      <c r="E23" s="275"/>
      <c r="F23" s="275"/>
      <c r="G23" s="275"/>
      <c r="H23" s="275"/>
      <c r="I23" s="275"/>
      <c r="J23" s="275"/>
      <c r="K23" s="275"/>
      <c r="L23" s="275"/>
      <c r="M23" s="275"/>
      <c r="N23" s="275"/>
    </row>
    <row r="24" spans="1:14" x14ac:dyDescent="0.3">
      <c r="B24" s="275"/>
      <c r="C24" s="275"/>
      <c r="D24" s="275"/>
      <c r="E24" s="275"/>
      <c r="F24" s="275"/>
      <c r="G24" s="275"/>
      <c r="H24" s="275"/>
      <c r="I24" s="275"/>
      <c r="J24" s="275"/>
      <c r="K24" s="275"/>
      <c r="L24" s="275"/>
      <c r="M24" s="275"/>
      <c r="N24" s="275"/>
    </row>
    <row r="27" spans="1:14" x14ac:dyDescent="0.3">
      <c r="A27" s="20"/>
      <c r="B27" s="21" t="s">
        <v>379</v>
      </c>
      <c r="C27" s="20"/>
      <c r="D27" s="20"/>
      <c r="E27" s="20"/>
      <c r="F27" s="20"/>
      <c r="G27" s="20"/>
      <c r="H27" s="20"/>
      <c r="I27" s="20"/>
      <c r="J27" s="20"/>
      <c r="K27" s="20"/>
      <c r="L27" s="20"/>
      <c r="M27" s="20"/>
      <c r="N27" s="20"/>
    </row>
    <row r="29" spans="1:14" x14ac:dyDescent="0.3">
      <c r="B29" s="242" t="s">
        <v>820</v>
      </c>
      <c r="C29" s="242"/>
      <c r="D29" s="242"/>
      <c r="E29" s="242"/>
      <c r="F29" s="242"/>
      <c r="G29" s="242"/>
      <c r="H29" s="242"/>
      <c r="I29" s="242"/>
      <c r="J29" s="242"/>
      <c r="K29" s="242"/>
      <c r="L29" s="242"/>
      <c r="M29" s="242"/>
      <c r="N29" s="242"/>
    </row>
    <row r="30" spans="1:14" x14ac:dyDescent="0.3">
      <c r="B30" s="242"/>
      <c r="C30" s="242"/>
      <c r="D30" s="242"/>
      <c r="E30" s="242"/>
      <c r="F30" s="242"/>
      <c r="G30" s="242"/>
      <c r="H30" s="242"/>
      <c r="I30" s="242"/>
      <c r="J30" s="242"/>
      <c r="K30" s="242"/>
      <c r="L30" s="242"/>
      <c r="M30" s="242"/>
      <c r="N30" s="242"/>
    </row>
    <row r="31" spans="1:14" x14ac:dyDescent="0.3">
      <c r="B31" s="242"/>
      <c r="C31" s="242"/>
      <c r="D31" s="242"/>
      <c r="E31" s="242"/>
      <c r="F31" s="242"/>
      <c r="G31" s="242"/>
      <c r="H31" s="242"/>
      <c r="I31" s="242"/>
      <c r="J31" s="242"/>
      <c r="K31" s="242"/>
      <c r="L31" s="242"/>
      <c r="M31" s="242"/>
      <c r="N31" s="242"/>
    </row>
    <row r="34" spans="1:14" x14ac:dyDescent="0.3">
      <c r="A34" s="20"/>
      <c r="B34" s="21" t="s">
        <v>380</v>
      </c>
      <c r="C34" s="20"/>
      <c r="D34" s="20"/>
      <c r="E34" s="20"/>
      <c r="F34" s="20"/>
      <c r="G34" s="20"/>
      <c r="H34" s="20"/>
      <c r="I34" s="20"/>
      <c r="J34" s="20"/>
      <c r="K34" s="20"/>
      <c r="L34" s="20"/>
      <c r="M34" s="20"/>
      <c r="N34" s="20"/>
    </row>
    <row r="36" spans="1:14" x14ac:dyDescent="0.3">
      <c r="B36" s="242" t="s">
        <v>821</v>
      </c>
      <c r="C36" s="242"/>
      <c r="D36" s="242"/>
      <c r="E36" s="242"/>
      <c r="F36" s="242"/>
      <c r="G36" s="242"/>
      <c r="H36" s="242"/>
      <c r="I36" s="242"/>
      <c r="J36" s="242"/>
      <c r="K36" s="242"/>
      <c r="L36" s="242"/>
      <c r="M36" s="242"/>
      <c r="N36" s="242"/>
    </row>
    <row r="37" spans="1:14" x14ac:dyDescent="0.3">
      <c r="B37" s="242"/>
      <c r="C37" s="242"/>
      <c r="D37" s="242"/>
      <c r="E37" s="242"/>
      <c r="F37" s="242"/>
      <c r="G37" s="242"/>
      <c r="H37" s="242"/>
      <c r="I37" s="242"/>
      <c r="J37" s="242"/>
      <c r="K37" s="242"/>
      <c r="L37" s="242"/>
      <c r="M37" s="242"/>
      <c r="N37" s="242"/>
    </row>
    <row r="40" spans="1:14" x14ac:dyDescent="0.3">
      <c r="A40" s="20"/>
      <c r="B40" s="21" t="s">
        <v>381</v>
      </c>
      <c r="C40" s="20"/>
      <c r="D40" s="20"/>
      <c r="E40" s="20"/>
      <c r="F40" s="20"/>
      <c r="G40" s="20"/>
      <c r="H40" s="20"/>
      <c r="I40" s="20"/>
      <c r="J40" s="20"/>
      <c r="K40" s="20"/>
      <c r="L40" s="20"/>
      <c r="M40" s="20"/>
      <c r="N40" s="20"/>
    </row>
    <row r="42" spans="1:14" x14ac:dyDescent="0.3">
      <c r="B42" s="275" t="s">
        <v>822</v>
      </c>
      <c r="C42" s="276"/>
      <c r="D42" s="276"/>
      <c r="E42" s="276"/>
      <c r="F42" s="276"/>
      <c r="G42" s="276"/>
      <c r="H42" s="276"/>
      <c r="I42" s="276"/>
      <c r="J42" s="276"/>
      <c r="K42" s="276"/>
      <c r="L42" s="276"/>
      <c r="M42" s="276"/>
      <c r="N42" s="276"/>
    </row>
    <row r="43" spans="1:14" x14ac:dyDescent="0.3">
      <c r="B43" s="275"/>
      <c r="C43" s="276"/>
      <c r="D43" s="276"/>
      <c r="E43" s="276"/>
      <c r="F43" s="276"/>
      <c r="G43" s="276"/>
      <c r="H43" s="276"/>
      <c r="I43" s="276"/>
      <c r="J43" s="276"/>
      <c r="K43" s="276"/>
      <c r="L43" s="276"/>
      <c r="M43" s="276"/>
      <c r="N43" s="276"/>
    </row>
    <row r="44" spans="1:14" x14ac:dyDescent="0.3">
      <c r="B44" s="276"/>
      <c r="C44" s="276"/>
      <c r="D44" s="276"/>
      <c r="E44" s="276"/>
      <c r="F44" s="276"/>
      <c r="G44" s="276"/>
      <c r="H44" s="276"/>
      <c r="I44" s="276"/>
      <c r="J44" s="276"/>
      <c r="K44" s="276"/>
      <c r="L44" s="276"/>
      <c r="M44" s="276"/>
      <c r="N44" s="276"/>
    </row>
    <row r="47" spans="1:14" x14ac:dyDescent="0.3">
      <c r="A47" s="20"/>
      <c r="B47" s="21" t="s">
        <v>382</v>
      </c>
      <c r="C47" s="20"/>
      <c r="D47" s="20"/>
      <c r="E47" s="20"/>
      <c r="F47" s="20"/>
      <c r="G47" s="20"/>
      <c r="H47" s="20"/>
      <c r="I47" s="20"/>
      <c r="J47" s="20"/>
      <c r="K47" s="20"/>
      <c r="L47" s="20"/>
      <c r="M47" s="20"/>
      <c r="N47" s="20"/>
    </row>
    <row r="49" spans="2:14" x14ac:dyDescent="0.3">
      <c r="B49" s="275" t="s">
        <v>823</v>
      </c>
      <c r="C49" s="275"/>
      <c r="D49" s="275"/>
      <c r="E49" s="275"/>
      <c r="F49" s="275"/>
      <c r="G49" s="275"/>
      <c r="H49" s="275"/>
      <c r="I49" s="275"/>
      <c r="J49" s="275"/>
      <c r="K49" s="275"/>
      <c r="L49" s="275"/>
      <c r="M49" s="275"/>
      <c r="N49" s="275"/>
    </row>
    <row r="50" spans="2:14" x14ac:dyDescent="0.3">
      <c r="B50" s="275"/>
      <c r="C50" s="275"/>
      <c r="D50" s="275"/>
      <c r="E50" s="275"/>
      <c r="F50" s="275"/>
      <c r="G50" s="275"/>
      <c r="H50" s="275"/>
      <c r="I50" s="275"/>
      <c r="J50" s="275"/>
      <c r="K50" s="275"/>
      <c r="L50" s="275"/>
      <c r="M50" s="275"/>
      <c r="N50" s="275"/>
    </row>
    <row r="51" spans="2:14" x14ac:dyDescent="0.3">
      <c r="B51" s="275"/>
      <c r="C51" s="275"/>
      <c r="D51" s="275"/>
      <c r="E51" s="275"/>
      <c r="F51" s="275"/>
      <c r="G51" s="275"/>
      <c r="H51" s="275"/>
      <c r="I51" s="275"/>
      <c r="J51" s="275"/>
      <c r="K51" s="275"/>
      <c r="L51" s="275"/>
      <c r="M51" s="275"/>
      <c r="N51" s="275"/>
    </row>
    <row r="52" spans="2:14" x14ac:dyDescent="0.3">
      <c r="B52" s="275"/>
      <c r="C52" s="275"/>
      <c r="D52" s="275"/>
      <c r="E52" s="275"/>
      <c r="F52" s="275"/>
      <c r="G52" s="275"/>
      <c r="H52" s="275"/>
      <c r="I52" s="275"/>
      <c r="J52" s="275"/>
      <c r="K52" s="275"/>
      <c r="L52" s="275"/>
      <c r="M52" s="275"/>
      <c r="N52" s="275"/>
    </row>
    <row r="53" spans="2:14" x14ac:dyDescent="0.3">
      <c r="B53" s="275"/>
      <c r="C53" s="275"/>
      <c r="D53" s="275"/>
      <c r="E53" s="275"/>
      <c r="F53" s="275"/>
      <c r="G53" s="275"/>
      <c r="H53" s="275"/>
      <c r="I53" s="275"/>
      <c r="J53" s="275"/>
      <c r="K53" s="275"/>
      <c r="L53" s="275"/>
      <c r="M53" s="275"/>
      <c r="N53" s="275"/>
    </row>
    <row r="54" spans="2:14" x14ac:dyDescent="0.3">
      <c r="B54" s="275"/>
      <c r="C54" s="275"/>
      <c r="D54" s="275"/>
      <c r="E54" s="275"/>
      <c r="F54" s="275"/>
      <c r="G54" s="275"/>
      <c r="H54" s="275"/>
      <c r="I54" s="275"/>
      <c r="J54" s="275"/>
      <c r="K54" s="275"/>
      <c r="L54" s="275"/>
      <c r="M54" s="275"/>
      <c r="N54" s="275"/>
    </row>
    <row r="55" spans="2:14" x14ac:dyDescent="0.3">
      <c r="B55" s="275"/>
      <c r="C55" s="275"/>
      <c r="D55" s="275"/>
      <c r="E55" s="275"/>
      <c r="F55" s="275"/>
      <c r="G55" s="275"/>
      <c r="H55" s="275"/>
      <c r="I55" s="275"/>
      <c r="J55" s="275"/>
      <c r="K55" s="275"/>
      <c r="L55" s="275"/>
      <c r="M55" s="275"/>
      <c r="N55" s="275"/>
    </row>
    <row r="56" spans="2:14" x14ac:dyDescent="0.3">
      <c r="B56" s="275"/>
      <c r="C56" s="275"/>
      <c r="D56" s="275"/>
      <c r="E56" s="275"/>
      <c r="F56" s="275"/>
      <c r="G56" s="275"/>
      <c r="H56" s="275"/>
      <c r="I56" s="275"/>
      <c r="J56" s="275"/>
      <c r="K56" s="275"/>
      <c r="L56" s="275"/>
      <c r="M56" s="275"/>
      <c r="N56" s="275"/>
    </row>
    <row r="57" spans="2:14" x14ac:dyDescent="0.3">
      <c r="B57" s="275"/>
      <c r="C57" s="275"/>
      <c r="D57" s="275"/>
      <c r="E57" s="275"/>
      <c r="F57" s="275"/>
      <c r="G57" s="275"/>
      <c r="H57" s="275"/>
      <c r="I57" s="275"/>
      <c r="J57" s="275"/>
      <c r="K57" s="275"/>
      <c r="L57" s="275"/>
      <c r="M57" s="275"/>
      <c r="N57" s="275"/>
    </row>
    <row r="59" spans="2:14" s="47" customFormat="1" ht="15" x14ac:dyDescent="0.3">
      <c r="B59" s="266" t="s">
        <v>824</v>
      </c>
      <c r="C59" s="266"/>
      <c r="D59" s="266"/>
      <c r="E59" s="266"/>
      <c r="F59" s="266"/>
      <c r="G59" s="266"/>
      <c r="H59" s="266"/>
      <c r="I59" s="266"/>
      <c r="J59" s="266"/>
      <c r="K59" s="50">
        <v>2024</v>
      </c>
      <c r="L59" s="266">
        <v>2023</v>
      </c>
      <c r="M59" s="266"/>
      <c r="N59" s="50" t="s">
        <v>18</v>
      </c>
    </row>
    <row r="60" spans="2:14" s="47" customFormat="1" ht="13.5" x14ac:dyDescent="0.3">
      <c r="B60" s="266"/>
      <c r="C60" s="266"/>
      <c r="D60" s="266"/>
      <c r="E60" s="266"/>
      <c r="F60" s="266"/>
      <c r="G60" s="266"/>
      <c r="H60" s="266"/>
      <c r="I60" s="266"/>
      <c r="J60" s="266"/>
      <c r="K60" s="50" t="s">
        <v>40</v>
      </c>
      <c r="L60" s="17" t="s">
        <v>4</v>
      </c>
      <c r="M60" s="17" t="s">
        <v>5</v>
      </c>
      <c r="N60" s="50" t="s">
        <v>5</v>
      </c>
    </row>
    <row r="61" spans="2:14" x14ac:dyDescent="0.3">
      <c r="B61" s="252" t="s">
        <v>826</v>
      </c>
      <c r="C61" s="252"/>
      <c r="D61" s="252"/>
      <c r="E61" s="252"/>
      <c r="F61" s="252"/>
      <c r="G61" s="252"/>
      <c r="H61" s="252"/>
      <c r="I61" s="252"/>
      <c r="J61" s="277"/>
      <c r="K61" s="51">
        <v>349</v>
      </c>
      <c r="L61" s="49">
        <v>213</v>
      </c>
      <c r="M61" s="49">
        <v>5</v>
      </c>
      <c r="N61" s="51">
        <v>4</v>
      </c>
    </row>
    <row r="62" spans="2:14" x14ac:dyDescent="0.3">
      <c r="B62" s="252" t="s">
        <v>827</v>
      </c>
      <c r="C62" s="252"/>
      <c r="D62" s="252"/>
      <c r="E62" s="252"/>
      <c r="F62" s="252"/>
      <c r="G62" s="252"/>
      <c r="H62" s="252"/>
      <c r="I62" s="252"/>
      <c r="J62" s="277"/>
      <c r="K62" s="51">
        <v>39</v>
      </c>
      <c r="L62" s="83" t="s">
        <v>7</v>
      </c>
      <c r="M62" s="49">
        <v>0</v>
      </c>
      <c r="N62" s="51">
        <v>0</v>
      </c>
    </row>
    <row r="63" spans="2:14" x14ac:dyDescent="0.3">
      <c r="B63" s="252" t="s">
        <v>828</v>
      </c>
      <c r="C63" s="252"/>
      <c r="D63" s="252"/>
      <c r="E63" s="252"/>
      <c r="F63" s="252"/>
      <c r="G63" s="252"/>
      <c r="H63" s="252"/>
      <c r="I63" s="252"/>
      <c r="J63" s="277"/>
      <c r="K63" s="51">
        <v>45</v>
      </c>
      <c r="L63" s="83" t="s">
        <v>7</v>
      </c>
      <c r="M63" s="49">
        <v>3</v>
      </c>
      <c r="N63" s="51">
        <v>3</v>
      </c>
    </row>
    <row r="64" spans="2:14" x14ac:dyDescent="0.3">
      <c r="B64" s="252" t="s">
        <v>829</v>
      </c>
      <c r="C64" s="252"/>
      <c r="D64" s="252"/>
      <c r="E64" s="252"/>
      <c r="F64" s="252"/>
      <c r="G64" s="252"/>
      <c r="H64" s="252"/>
      <c r="I64" s="252"/>
      <c r="J64" s="277"/>
      <c r="K64" s="51">
        <v>66</v>
      </c>
      <c r="L64" s="83" t="s">
        <v>7</v>
      </c>
      <c r="M64" s="49">
        <v>1</v>
      </c>
      <c r="N64" s="51">
        <v>1</v>
      </c>
    </row>
    <row r="65" spans="1:14" x14ac:dyDescent="0.3">
      <c r="B65" s="252" t="s">
        <v>830</v>
      </c>
      <c r="C65" s="252"/>
      <c r="D65" s="252"/>
      <c r="E65" s="252"/>
      <c r="F65" s="252"/>
      <c r="G65" s="252"/>
      <c r="H65" s="252"/>
      <c r="I65" s="252"/>
      <c r="J65" s="277"/>
      <c r="K65" s="51">
        <v>71</v>
      </c>
      <c r="L65" s="83" t="s">
        <v>7</v>
      </c>
      <c r="M65" s="49">
        <v>1</v>
      </c>
      <c r="N65" s="51">
        <v>0</v>
      </c>
    </row>
    <row r="66" spans="1:14" x14ac:dyDescent="0.3">
      <c r="B66" s="252" t="s">
        <v>831</v>
      </c>
      <c r="C66" s="252"/>
      <c r="D66" s="252"/>
      <c r="E66" s="252"/>
      <c r="F66" s="252"/>
      <c r="G66" s="252"/>
      <c r="H66" s="252"/>
      <c r="I66" s="252"/>
      <c r="J66" s="277"/>
      <c r="K66" s="51">
        <v>25</v>
      </c>
      <c r="L66" s="83" t="s">
        <v>7</v>
      </c>
      <c r="M66" s="49">
        <v>0</v>
      </c>
      <c r="N66" s="51">
        <v>0</v>
      </c>
    </row>
    <row r="67" spans="1:14" x14ac:dyDescent="0.3">
      <c r="B67" s="252" t="s">
        <v>832</v>
      </c>
      <c r="C67" s="252"/>
      <c r="D67" s="252"/>
      <c r="E67" s="252"/>
      <c r="F67" s="252"/>
      <c r="G67" s="252"/>
      <c r="H67" s="252"/>
      <c r="I67" s="252"/>
      <c r="J67" s="277"/>
      <c r="K67" s="51">
        <v>64</v>
      </c>
      <c r="L67" s="83" t="s">
        <v>7</v>
      </c>
      <c r="M67" s="83" t="s">
        <v>7</v>
      </c>
      <c r="N67" s="54" t="s">
        <v>825</v>
      </c>
    </row>
    <row r="68" spans="1:14" x14ac:dyDescent="0.3">
      <c r="B68" s="252" t="s">
        <v>833</v>
      </c>
      <c r="C68" s="252"/>
      <c r="D68" s="252"/>
      <c r="E68" s="252"/>
      <c r="F68" s="252"/>
      <c r="G68" s="252"/>
      <c r="H68" s="252"/>
      <c r="I68" s="252"/>
      <c r="J68" s="277"/>
      <c r="K68" s="51">
        <v>39</v>
      </c>
      <c r="L68" s="83" t="s">
        <v>7</v>
      </c>
      <c r="M68" s="83" t="s">
        <v>7</v>
      </c>
      <c r="N68" s="54" t="s">
        <v>7</v>
      </c>
    </row>
    <row r="69" spans="1:14" s="183" customFormat="1" ht="13.5" x14ac:dyDescent="0.3">
      <c r="B69" s="264" t="s">
        <v>834</v>
      </c>
      <c r="C69" s="264"/>
      <c r="D69" s="264"/>
      <c r="E69" s="264"/>
      <c r="F69" s="264"/>
      <c r="G69" s="264"/>
      <c r="H69" s="264"/>
      <c r="I69" s="264"/>
      <c r="J69" s="264"/>
      <c r="K69" s="264"/>
      <c r="L69" s="264"/>
      <c r="M69" s="264"/>
      <c r="N69" s="264"/>
    </row>
    <row r="72" spans="1:14" x14ac:dyDescent="0.3">
      <c r="A72" s="20"/>
      <c r="B72" s="21" t="s">
        <v>383</v>
      </c>
      <c r="C72" s="20"/>
      <c r="D72" s="20"/>
      <c r="E72" s="20"/>
      <c r="F72" s="20"/>
      <c r="G72" s="20"/>
      <c r="H72" s="20"/>
      <c r="I72" s="20"/>
      <c r="J72" s="20"/>
      <c r="K72" s="20"/>
      <c r="L72" s="20"/>
      <c r="M72" s="20"/>
      <c r="N72" s="20"/>
    </row>
    <row r="74" spans="1:14" x14ac:dyDescent="0.3">
      <c r="B74" s="275" t="s">
        <v>835</v>
      </c>
      <c r="C74" s="275"/>
      <c r="D74" s="275"/>
      <c r="E74" s="275"/>
      <c r="F74" s="275"/>
      <c r="G74" s="275"/>
      <c r="H74" s="275"/>
      <c r="I74" s="275"/>
      <c r="J74" s="275"/>
      <c r="K74" s="275"/>
      <c r="L74" s="275"/>
      <c r="M74" s="275"/>
      <c r="N74" s="275"/>
    </row>
    <row r="75" spans="1:14" x14ac:dyDescent="0.3">
      <c r="B75" s="275"/>
      <c r="C75" s="275"/>
      <c r="D75" s="275"/>
      <c r="E75" s="275"/>
      <c r="F75" s="275"/>
      <c r="G75" s="275"/>
      <c r="H75" s="275"/>
      <c r="I75" s="275"/>
      <c r="J75" s="275"/>
      <c r="K75" s="275"/>
      <c r="L75" s="275"/>
      <c r="M75" s="275"/>
      <c r="N75" s="275"/>
    </row>
    <row r="76" spans="1:14" x14ac:dyDescent="0.3">
      <c r="B76" s="275"/>
      <c r="C76" s="275"/>
      <c r="D76" s="275"/>
      <c r="E76" s="275"/>
      <c r="F76" s="275"/>
      <c r="G76" s="275"/>
      <c r="H76" s="275"/>
      <c r="I76" s="275"/>
      <c r="J76" s="275"/>
      <c r="K76" s="275"/>
      <c r="L76" s="275"/>
      <c r="M76" s="275"/>
      <c r="N76" s="275"/>
    </row>
    <row r="78" spans="1:14" s="211" customFormat="1" ht="13.5" x14ac:dyDescent="0.3">
      <c r="B78" s="281" t="s">
        <v>836</v>
      </c>
      <c r="C78" s="281"/>
      <c r="D78" s="281"/>
      <c r="E78" s="281" t="s">
        <v>862</v>
      </c>
      <c r="F78" s="281"/>
      <c r="G78" s="284" t="s">
        <v>837</v>
      </c>
      <c r="H78" s="284"/>
      <c r="I78" s="284" t="s">
        <v>838</v>
      </c>
      <c r="J78" s="284"/>
      <c r="K78" s="284"/>
      <c r="L78" s="284"/>
      <c r="M78" s="284"/>
      <c r="N78" s="284" t="s">
        <v>839</v>
      </c>
    </row>
    <row r="79" spans="1:14" s="211" customFormat="1" ht="13.5" x14ac:dyDescent="0.3">
      <c r="B79" s="281"/>
      <c r="C79" s="281"/>
      <c r="D79" s="281"/>
      <c r="E79" s="281"/>
      <c r="F79" s="281"/>
      <c r="G79" s="284"/>
      <c r="H79" s="284"/>
      <c r="I79" s="284"/>
      <c r="J79" s="284"/>
      <c r="K79" s="284"/>
      <c r="L79" s="284"/>
      <c r="M79" s="284"/>
      <c r="N79" s="284"/>
    </row>
    <row r="80" spans="1:14" x14ac:dyDescent="0.3">
      <c r="B80" s="36" t="s">
        <v>840</v>
      </c>
      <c r="C80" s="36"/>
      <c r="D80" s="36"/>
      <c r="E80" s="36"/>
      <c r="F80" s="36"/>
      <c r="G80" s="36"/>
      <c r="H80" s="36"/>
      <c r="I80" s="36"/>
      <c r="J80" s="36"/>
      <c r="K80" s="36"/>
      <c r="L80" s="36"/>
      <c r="M80" s="36"/>
      <c r="N80" s="36"/>
    </row>
    <row r="81" spans="2:14" x14ac:dyDescent="0.3">
      <c r="B81" s="348" t="s">
        <v>42</v>
      </c>
      <c r="C81" s="348"/>
      <c r="D81" s="348"/>
      <c r="E81" s="352" t="s">
        <v>841</v>
      </c>
      <c r="F81" s="352"/>
      <c r="G81" s="253" t="s">
        <v>842</v>
      </c>
      <c r="H81" s="253"/>
      <c r="I81" s="253" t="s">
        <v>843</v>
      </c>
      <c r="J81" s="253"/>
      <c r="K81" s="253"/>
      <c r="L81" s="253"/>
      <c r="M81" s="253"/>
      <c r="N81" s="253" t="s">
        <v>844</v>
      </c>
    </row>
    <row r="82" spans="2:14" x14ac:dyDescent="0.3">
      <c r="B82" s="348"/>
      <c r="C82" s="348"/>
      <c r="D82" s="348"/>
      <c r="E82" s="352"/>
      <c r="F82" s="352"/>
      <c r="G82" s="253"/>
      <c r="H82" s="253"/>
      <c r="I82" s="253"/>
      <c r="J82" s="253"/>
      <c r="K82" s="253"/>
      <c r="L82" s="253"/>
      <c r="M82" s="253"/>
      <c r="N82" s="253"/>
    </row>
    <row r="83" spans="2:14" x14ac:dyDescent="0.3">
      <c r="B83" s="348"/>
      <c r="C83" s="348"/>
      <c r="D83" s="348"/>
      <c r="E83" s="352"/>
      <c r="F83" s="352"/>
      <c r="G83" s="253"/>
      <c r="H83" s="253"/>
      <c r="I83" s="253"/>
      <c r="J83" s="253"/>
      <c r="K83" s="253"/>
      <c r="L83" s="253"/>
      <c r="M83" s="253"/>
      <c r="N83" s="253"/>
    </row>
    <row r="84" spans="2:14" x14ac:dyDescent="0.3">
      <c r="B84" s="348" t="s">
        <v>43</v>
      </c>
      <c r="C84" s="348"/>
      <c r="D84" s="348"/>
      <c r="E84" s="352" t="s">
        <v>845</v>
      </c>
      <c r="F84" s="352"/>
      <c r="G84" s="253" t="s">
        <v>842</v>
      </c>
      <c r="H84" s="253"/>
      <c r="I84" s="253" t="s">
        <v>846</v>
      </c>
      <c r="J84" s="253"/>
      <c r="K84" s="253"/>
      <c r="L84" s="253"/>
      <c r="M84" s="253"/>
      <c r="N84" s="253" t="s">
        <v>844</v>
      </c>
    </row>
    <row r="85" spans="2:14" x14ac:dyDescent="0.3">
      <c r="B85" s="348"/>
      <c r="C85" s="348"/>
      <c r="D85" s="348"/>
      <c r="E85" s="352"/>
      <c r="F85" s="352"/>
      <c r="G85" s="253"/>
      <c r="H85" s="253"/>
      <c r="I85" s="253"/>
      <c r="J85" s="253"/>
      <c r="K85" s="253"/>
      <c r="L85" s="253"/>
      <c r="M85" s="253"/>
      <c r="N85" s="253"/>
    </row>
    <row r="86" spans="2:14" x14ac:dyDescent="0.3">
      <c r="B86" s="348"/>
      <c r="C86" s="348"/>
      <c r="D86" s="348"/>
      <c r="E86" s="352"/>
      <c r="F86" s="352"/>
      <c r="G86" s="253"/>
      <c r="H86" s="253"/>
      <c r="I86" s="253"/>
      <c r="J86" s="253"/>
      <c r="K86" s="253"/>
      <c r="L86" s="253"/>
      <c r="M86" s="253"/>
      <c r="N86" s="253"/>
    </row>
    <row r="87" spans="2:14" x14ac:dyDescent="0.3">
      <c r="B87" s="348"/>
      <c r="C87" s="348"/>
      <c r="D87" s="348"/>
      <c r="E87" s="352"/>
      <c r="F87" s="352"/>
      <c r="G87" s="253"/>
      <c r="H87" s="253"/>
      <c r="I87" s="253"/>
      <c r="J87" s="253"/>
      <c r="K87" s="253"/>
      <c r="L87" s="253"/>
      <c r="M87" s="253"/>
      <c r="N87" s="253"/>
    </row>
    <row r="88" spans="2:14" x14ac:dyDescent="0.3">
      <c r="B88" s="348"/>
      <c r="C88" s="348"/>
      <c r="D88" s="348"/>
      <c r="E88" s="352"/>
      <c r="F88" s="352"/>
      <c r="G88" s="253"/>
      <c r="H88" s="253"/>
      <c r="I88" s="253"/>
      <c r="J88" s="253"/>
      <c r="K88" s="253"/>
      <c r="L88" s="253"/>
      <c r="M88" s="253"/>
      <c r="N88" s="253"/>
    </row>
    <row r="89" spans="2:14" x14ac:dyDescent="0.3">
      <c r="B89" s="348" t="s">
        <v>44</v>
      </c>
      <c r="C89" s="348"/>
      <c r="D89" s="348"/>
      <c r="E89" s="352" t="s">
        <v>841</v>
      </c>
      <c r="F89" s="352"/>
      <c r="G89" s="253" t="s">
        <v>842</v>
      </c>
      <c r="H89" s="253"/>
      <c r="I89" s="253" t="s">
        <v>847</v>
      </c>
      <c r="J89" s="253"/>
      <c r="K89" s="253"/>
      <c r="L89" s="253"/>
      <c r="M89" s="253"/>
      <c r="N89" s="253" t="s">
        <v>844</v>
      </c>
    </row>
    <row r="90" spans="2:14" x14ac:dyDescent="0.3">
      <c r="B90" s="348"/>
      <c r="C90" s="348"/>
      <c r="D90" s="348"/>
      <c r="E90" s="352"/>
      <c r="F90" s="352"/>
      <c r="G90" s="253"/>
      <c r="H90" s="253"/>
      <c r="I90" s="253"/>
      <c r="J90" s="253"/>
      <c r="K90" s="253"/>
      <c r="L90" s="253"/>
      <c r="M90" s="253"/>
      <c r="N90" s="253"/>
    </row>
    <row r="91" spans="2:14" x14ac:dyDescent="0.3">
      <c r="B91" s="348"/>
      <c r="C91" s="348"/>
      <c r="D91" s="348"/>
      <c r="E91" s="352"/>
      <c r="F91" s="352"/>
      <c r="G91" s="253"/>
      <c r="H91" s="253"/>
      <c r="I91" s="253"/>
      <c r="J91" s="253"/>
      <c r="K91" s="253"/>
      <c r="L91" s="253"/>
      <c r="M91" s="253"/>
      <c r="N91" s="253"/>
    </row>
    <row r="92" spans="2:14" x14ac:dyDescent="0.3">
      <c r="B92" s="348"/>
      <c r="C92" s="348"/>
      <c r="D92" s="348"/>
      <c r="E92" s="352"/>
      <c r="F92" s="352"/>
      <c r="G92" s="253"/>
      <c r="H92" s="253"/>
      <c r="I92" s="253"/>
      <c r="J92" s="253"/>
      <c r="K92" s="253"/>
      <c r="L92" s="253"/>
      <c r="M92" s="253"/>
      <c r="N92" s="253"/>
    </row>
    <row r="93" spans="2:14" x14ac:dyDescent="0.3">
      <c r="B93" s="36" t="s">
        <v>848</v>
      </c>
      <c r="C93" s="36"/>
      <c r="D93" s="36"/>
      <c r="E93" s="36"/>
      <c r="F93" s="36"/>
      <c r="G93" s="36"/>
      <c r="H93" s="36"/>
      <c r="I93" s="36"/>
      <c r="J93" s="36"/>
      <c r="K93" s="36"/>
      <c r="L93" s="36"/>
      <c r="M93" s="36"/>
      <c r="N93" s="36"/>
    </row>
    <row r="94" spans="2:14" x14ac:dyDescent="0.3">
      <c r="B94" s="349" t="s">
        <v>49</v>
      </c>
      <c r="C94" s="349"/>
      <c r="D94" s="349"/>
      <c r="E94" s="347">
        <v>45506</v>
      </c>
      <c r="F94" s="347"/>
      <c r="G94" s="253" t="s">
        <v>849</v>
      </c>
      <c r="H94" s="253"/>
      <c r="I94" s="253" t="s">
        <v>850</v>
      </c>
      <c r="J94" s="253"/>
      <c r="K94" s="253"/>
      <c r="L94" s="253"/>
      <c r="M94" s="253"/>
      <c r="N94" s="253" t="s">
        <v>851</v>
      </c>
    </row>
    <row r="95" spans="2:14" x14ac:dyDescent="0.3">
      <c r="B95" s="349"/>
      <c r="C95" s="349"/>
      <c r="D95" s="349"/>
      <c r="E95" s="347"/>
      <c r="F95" s="347"/>
      <c r="G95" s="253"/>
      <c r="H95" s="253"/>
      <c r="I95" s="253"/>
      <c r="J95" s="253"/>
      <c r="K95" s="253"/>
      <c r="L95" s="253"/>
      <c r="M95" s="253"/>
      <c r="N95" s="253"/>
    </row>
    <row r="96" spans="2:14" x14ac:dyDescent="0.3">
      <c r="B96" s="349"/>
      <c r="C96" s="349"/>
      <c r="D96" s="349"/>
      <c r="E96" s="347"/>
      <c r="F96" s="347"/>
      <c r="G96" s="253"/>
      <c r="H96" s="253"/>
      <c r="I96" s="253"/>
      <c r="J96" s="253"/>
      <c r="K96" s="253"/>
      <c r="L96" s="253"/>
      <c r="M96" s="253"/>
      <c r="N96" s="253"/>
    </row>
    <row r="97" spans="2:14" x14ac:dyDescent="0.3">
      <c r="B97" s="349" t="s">
        <v>45</v>
      </c>
      <c r="C97" s="349"/>
      <c r="D97" s="349"/>
      <c r="E97" s="347">
        <v>45297</v>
      </c>
      <c r="F97" s="347"/>
      <c r="G97" s="253" t="s">
        <v>849</v>
      </c>
      <c r="H97" s="253"/>
      <c r="I97" s="253" t="s">
        <v>856</v>
      </c>
      <c r="J97" s="253"/>
      <c r="K97" s="253"/>
      <c r="L97" s="253"/>
      <c r="M97" s="253"/>
      <c r="N97" s="253" t="s">
        <v>851</v>
      </c>
    </row>
    <row r="98" spans="2:14" x14ac:dyDescent="0.3">
      <c r="B98" s="349"/>
      <c r="C98" s="349"/>
      <c r="D98" s="349"/>
      <c r="E98" s="347"/>
      <c r="F98" s="347"/>
      <c r="G98" s="253"/>
      <c r="H98" s="253"/>
      <c r="I98" s="253"/>
      <c r="J98" s="253"/>
      <c r="K98" s="253"/>
      <c r="L98" s="253"/>
      <c r="M98" s="253"/>
      <c r="N98" s="253"/>
    </row>
    <row r="99" spans="2:14" x14ac:dyDescent="0.3">
      <c r="B99" s="349"/>
      <c r="C99" s="349"/>
      <c r="D99" s="349"/>
      <c r="E99" s="347"/>
      <c r="F99" s="347"/>
      <c r="G99" s="253"/>
      <c r="H99" s="253"/>
      <c r="I99" s="253"/>
      <c r="J99" s="253"/>
      <c r="K99" s="253"/>
      <c r="L99" s="253"/>
      <c r="M99" s="253"/>
      <c r="N99" s="253"/>
    </row>
    <row r="100" spans="2:14" x14ac:dyDescent="0.3">
      <c r="B100" s="349"/>
      <c r="C100" s="349"/>
      <c r="D100" s="349"/>
      <c r="E100" s="347"/>
      <c r="F100" s="347"/>
      <c r="G100" s="253"/>
      <c r="H100" s="253"/>
      <c r="I100" s="253"/>
      <c r="J100" s="253"/>
      <c r="K100" s="253"/>
      <c r="L100" s="253"/>
      <c r="M100" s="253"/>
      <c r="N100" s="253"/>
    </row>
    <row r="101" spans="2:14" x14ac:dyDescent="0.3">
      <c r="B101" s="349" t="s">
        <v>46</v>
      </c>
      <c r="C101" s="349"/>
      <c r="D101" s="349"/>
      <c r="E101" s="347">
        <v>45297</v>
      </c>
      <c r="F101" s="347"/>
      <c r="G101" s="253" t="s">
        <v>849</v>
      </c>
      <c r="H101" s="253"/>
      <c r="I101" s="253" t="s">
        <v>852</v>
      </c>
      <c r="J101" s="253"/>
      <c r="K101" s="253"/>
      <c r="L101" s="253"/>
      <c r="M101" s="253"/>
      <c r="N101" s="253" t="s">
        <v>851</v>
      </c>
    </row>
    <row r="102" spans="2:14" x14ac:dyDescent="0.3">
      <c r="B102" s="349"/>
      <c r="C102" s="349"/>
      <c r="D102" s="349"/>
      <c r="E102" s="347"/>
      <c r="F102" s="347"/>
      <c r="G102" s="253"/>
      <c r="H102" s="253"/>
      <c r="I102" s="253"/>
      <c r="J102" s="253"/>
      <c r="K102" s="253"/>
      <c r="L102" s="253"/>
      <c r="M102" s="253"/>
      <c r="N102" s="253"/>
    </row>
    <row r="103" spans="2:14" x14ac:dyDescent="0.3">
      <c r="B103" s="349" t="s">
        <v>50</v>
      </c>
      <c r="C103" s="349"/>
      <c r="D103" s="349"/>
      <c r="E103" s="347">
        <v>45298</v>
      </c>
      <c r="F103" s="347"/>
      <c r="G103" s="253" t="s">
        <v>849</v>
      </c>
      <c r="H103" s="253"/>
      <c r="I103" s="253" t="s">
        <v>853</v>
      </c>
      <c r="J103" s="253"/>
      <c r="K103" s="253"/>
      <c r="L103" s="253"/>
      <c r="M103" s="253"/>
      <c r="N103" s="253" t="s">
        <v>851</v>
      </c>
    </row>
    <row r="104" spans="2:14" x14ac:dyDescent="0.3">
      <c r="B104" s="349"/>
      <c r="C104" s="349"/>
      <c r="D104" s="349"/>
      <c r="E104" s="347"/>
      <c r="F104" s="347"/>
      <c r="G104" s="253"/>
      <c r="H104" s="253"/>
      <c r="I104" s="253"/>
      <c r="J104" s="253"/>
      <c r="K104" s="253"/>
      <c r="L104" s="253"/>
      <c r="M104" s="253"/>
      <c r="N104" s="253"/>
    </row>
    <row r="105" spans="2:14" x14ac:dyDescent="0.3">
      <c r="B105" s="349"/>
      <c r="C105" s="349"/>
      <c r="D105" s="349"/>
      <c r="E105" s="347"/>
      <c r="F105" s="347"/>
      <c r="G105" s="253"/>
      <c r="H105" s="253"/>
      <c r="I105" s="253"/>
      <c r="J105" s="253"/>
      <c r="K105" s="253"/>
      <c r="L105" s="253"/>
      <c r="M105" s="253"/>
      <c r="N105" s="253"/>
    </row>
    <row r="106" spans="2:14" x14ac:dyDescent="0.3">
      <c r="B106" s="349" t="s">
        <v>47</v>
      </c>
      <c r="C106" s="349"/>
      <c r="D106" s="349"/>
      <c r="E106" s="347" t="s">
        <v>854</v>
      </c>
      <c r="F106" s="347"/>
      <c r="G106" s="253" t="s">
        <v>849</v>
      </c>
      <c r="H106" s="253"/>
      <c r="I106" s="253" t="s">
        <v>857</v>
      </c>
      <c r="J106" s="253"/>
      <c r="K106" s="253"/>
      <c r="L106" s="253"/>
      <c r="M106" s="253"/>
      <c r="N106" s="253" t="s">
        <v>851</v>
      </c>
    </row>
    <row r="107" spans="2:14" x14ac:dyDescent="0.3">
      <c r="B107" s="349"/>
      <c r="C107" s="349"/>
      <c r="D107" s="349"/>
      <c r="E107" s="347"/>
      <c r="F107" s="347"/>
      <c r="G107" s="253"/>
      <c r="H107" s="253"/>
      <c r="I107" s="253"/>
      <c r="J107" s="253"/>
      <c r="K107" s="253"/>
      <c r="L107" s="253"/>
      <c r="M107" s="253"/>
      <c r="N107" s="253"/>
    </row>
    <row r="108" spans="2:14" x14ac:dyDescent="0.3">
      <c r="B108" s="349"/>
      <c r="C108" s="349"/>
      <c r="D108" s="349"/>
      <c r="E108" s="347"/>
      <c r="F108" s="347"/>
      <c r="G108" s="253"/>
      <c r="H108" s="253"/>
      <c r="I108" s="253"/>
      <c r="J108" s="253"/>
      <c r="K108" s="253"/>
      <c r="L108" s="253"/>
      <c r="M108" s="253"/>
      <c r="N108" s="253"/>
    </row>
    <row r="109" spans="2:14" x14ac:dyDescent="0.3">
      <c r="B109" s="349" t="s">
        <v>48</v>
      </c>
      <c r="C109" s="349"/>
      <c r="D109" s="349"/>
      <c r="E109" s="347">
        <v>45634</v>
      </c>
      <c r="F109" s="347"/>
      <c r="G109" s="253" t="s">
        <v>849</v>
      </c>
      <c r="H109" s="253"/>
      <c r="I109" s="253" t="s">
        <v>855</v>
      </c>
      <c r="J109" s="253"/>
      <c r="K109" s="253"/>
      <c r="L109" s="253"/>
      <c r="M109" s="253"/>
      <c r="N109" s="253" t="s">
        <v>851</v>
      </c>
    </row>
    <row r="110" spans="2:14" x14ac:dyDescent="0.3">
      <c r="B110" s="349"/>
      <c r="C110" s="349"/>
      <c r="D110" s="349"/>
      <c r="E110" s="347"/>
      <c r="F110" s="347"/>
      <c r="G110" s="253"/>
      <c r="H110" s="253"/>
      <c r="I110" s="253"/>
      <c r="J110" s="253"/>
      <c r="K110" s="253"/>
      <c r="L110" s="253"/>
      <c r="M110" s="253"/>
      <c r="N110" s="253"/>
    </row>
    <row r="111" spans="2:14" x14ac:dyDescent="0.3">
      <c r="B111" s="349"/>
      <c r="C111" s="349"/>
      <c r="D111" s="349"/>
      <c r="E111" s="347"/>
      <c r="F111" s="347"/>
      <c r="G111" s="253"/>
      <c r="H111" s="253"/>
      <c r="I111" s="253"/>
      <c r="J111" s="253"/>
      <c r="K111" s="253"/>
      <c r="L111" s="253"/>
      <c r="M111" s="253"/>
      <c r="N111" s="253"/>
    </row>
    <row r="112" spans="2:14" x14ac:dyDescent="0.3">
      <c r="B112" s="349" t="s">
        <v>51</v>
      </c>
      <c r="C112" s="349"/>
      <c r="D112" s="349"/>
      <c r="E112" s="347" t="s">
        <v>858</v>
      </c>
      <c r="F112" s="347"/>
      <c r="G112" s="253" t="s">
        <v>849</v>
      </c>
      <c r="H112" s="253"/>
      <c r="I112" s="253" t="s">
        <v>859</v>
      </c>
      <c r="J112" s="253"/>
      <c r="K112" s="253"/>
      <c r="L112" s="253"/>
      <c r="M112" s="253"/>
      <c r="N112" s="253" t="s">
        <v>851</v>
      </c>
    </row>
    <row r="113" spans="2:14" x14ac:dyDescent="0.3">
      <c r="B113" s="349"/>
      <c r="C113" s="349"/>
      <c r="D113" s="349"/>
      <c r="E113" s="347"/>
      <c r="F113" s="347"/>
      <c r="G113" s="253"/>
      <c r="H113" s="253"/>
      <c r="I113" s="253"/>
      <c r="J113" s="253"/>
      <c r="K113" s="253"/>
      <c r="L113" s="253"/>
      <c r="M113" s="253"/>
      <c r="N113" s="253"/>
    </row>
    <row r="114" spans="2:14" x14ac:dyDescent="0.3">
      <c r="B114" s="349"/>
      <c r="C114" s="349"/>
      <c r="D114" s="349"/>
      <c r="E114" s="347"/>
      <c r="F114" s="347"/>
      <c r="G114" s="253"/>
      <c r="H114" s="253"/>
      <c r="I114" s="253"/>
      <c r="J114" s="253"/>
      <c r="K114" s="253"/>
      <c r="L114" s="253"/>
      <c r="M114" s="253"/>
      <c r="N114" s="253"/>
    </row>
    <row r="115" spans="2:14" x14ac:dyDescent="0.3">
      <c r="B115" s="349" t="s">
        <v>52</v>
      </c>
      <c r="C115" s="349"/>
      <c r="D115" s="349"/>
      <c r="E115" s="347" t="s">
        <v>860</v>
      </c>
      <c r="F115" s="347"/>
      <c r="G115" s="253" t="s">
        <v>849</v>
      </c>
      <c r="H115" s="253"/>
      <c r="I115" s="253" t="s">
        <v>861</v>
      </c>
      <c r="J115" s="253"/>
      <c r="K115" s="253"/>
      <c r="L115" s="253"/>
      <c r="M115" s="253"/>
      <c r="N115" s="253" t="s">
        <v>851</v>
      </c>
    </row>
    <row r="116" spans="2:14" x14ac:dyDescent="0.3">
      <c r="B116" s="349"/>
      <c r="C116" s="349"/>
      <c r="D116" s="349"/>
      <c r="E116" s="347"/>
      <c r="F116" s="347"/>
      <c r="G116" s="253"/>
      <c r="H116" s="253"/>
      <c r="I116" s="253"/>
      <c r="J116" s="253"/>
      <c r="K116" s="253"/>
      <c r="L116" s="253"/>
      <c r="M116" s="253"/>
      <c r="N116" s="253"/>
    </row>
    <row r="117" spans="2:14" x14ac:dyDescent="0.3">
      <c r="B117" s="349" t="s">
        <v>53</v>
      </c>
      <c r="C117" s="349"/>
      <c r="D117" s="349"/>
      <c r="E117" s="347" t="s">
        <v>860</v>
      </c>
      <c r="F117" s="347"/>
      <c r="G117" s="253" t="s">
        <v>849</v>
      </c>
      <c r="H117" s="253"/>
      <c r="I117" s="253" t="s">
        <v>863</v>
      </c>
      <c r="J117" s="253"/>
      <c r="K117" s="253"/>
      <c r="L117" s="253"/>
      <c r="M117" s="253"/>
      <c r="N117" s="253" t="s">
        <v>851</v>
      </c>
    </row>
    <row r="118" spans="2:14" x14ac:dyDescent="0.3">
      <c r="B118" s="349"/>
      <c r="C118" s="349"/>
      <c r="D118" s="349"/>
      <c r="E118" s="347"/>
      <c r="F118" s="347"/>
      <c r="G118" s="253"/>
      <c r="H118" s="253"/>
      <c r="I118" s="253"/>
      <c r="J118" s="253"/>
      <c r="K118" s="253"/>
      <c r="L118" s="253"/>
      <c r="M118" s="253"/>
      <c r="N118" s="253"/>
    </row>
    <row r="119" spans="2:14" x14ac:dyDescent="0.3">
      <c r="B119" s="349" t="s">
        <v>54</v>
      </c>
      <c r="C119" s="349"/>
      <c r="D119" s="349"/>
      <c r="E119" s="347" t="s">
        <v>860</v>
      </c>
      <c r="F119" s="347"/>
      <c r="G119" s="253" t="s">
        <v>849</v>
      </c>
      <c r="H119" s="253"/>
      <c r="I119" s="253" t="s">
        <v>864</v>
      </c>
      <c r="J119" s="253"/>
      <c r="K119" s="253"/>
      <c r="L119" s="253"/>
      <c r="M119" s="253"/>
      <c r="N119" s="253" t="s">
        <v>851</v>
      </c>
    </row>
    <row r="120" spans="2:14" x14ac:dyDescent="0.3">
      <c r="B120" s="349"/>
      <c r="C120" s="349"/>
      <c r="D120" s="349"/>
      <c r="E120" s="347"/>
      <c r="F120" s="347"/>
      <c r="G120" s="253"/>
      <c r="H120" s="253"/>
      <c r="I120" s="253"/>
      <c r="J120" s="253"/>
      <c r="K120" s="253"/>
      <c r="L120" s="253"/>
      <c r="M120" s="253"/>
      <c r="N120" s="253"/>
    </row>
    <row r="121" spans="2:14" x14ac:dyDescent="0.3">
      <c r="B121" s="349" t="s">
        <v>55</v>
      </c>
      <c r="C121" s="349"/>
      <c r="D121" s="349"/>
      <c r="E121" s="347" t="s">
        <v>860</v>
      </c>
      <c r="F121" s="347"/>
      <c r="G121" s="253" t="s">
        <v>849</v>
      </c>
      <c r="H121" s="253"/>
      <c r="I121" s="253" t="s">
        <v>865</v>
      </c>
      <c r="J121" s="253"/>
      <c r="K121" s="253"/>
      <c r="L121" s="253"/>
      <c r="M121" s="253"/>
      <c r="N121" s="253" t="s">
        <v>851</v>
      </c>
    </row>
    <row r="122" spans="2:14" x14ac:dyDescent="0.3">
      <c r="B122" s="349"/>
      <c r="C122" s="349"/>
      <c r="D122" s="349"/>
      <c r="E122" s="347"/>
      <c r="F122" s="347"/>
      <c r="G122" s="253"/>
      <c r="H122" s="253"/>
      <c r="I122" s="253"/>
      <c r="J122" s="253"/>
      <c r="K122" s="253"/>
      <c r="L122" s="253"/>
      <c r="M122" s="253"/>
      <c r="N122" s="253"/>
    </row>
    <row r="123" spans="2:14" x14ac:dyDescent="0.3">
      <c r="B123" s="349" t="s">
        <v>63</v>
      </c>
      <c r="C123" s="349"/>
      <c r="D123" s="349"/>
      <c r="E123" s="347" t="s">
        <v>866</v>
      </c>
      <c r="F123" s="347"/>
      <c r="G123" s="253" t="s">
        <v>849</v>
      </c>
      <c r="H123" s="253"/>
      <c r="I123" s="253" t="s">
        <v>867</v>
      </c>
      <c r="J123" s="253"/>
      <c r="K123" s="253"/>
      <c r="L123" s="253"/>
      <c r="M123" s="253"/>
      <c r="N123" s="253" t="s">
        <v>851</v>
      </c>
    </row>
    <row r="124" spans="2:14" x14ac:dyDescent="0.3">
      <c r="B124" s="349"/>
      <c r="C124" s="349"/>
      <c r="D124" s="349"/>
      <c r="E124" s="347"/>
      <c r="F124" s="347"/>
      <c r="G124" s="253"/>
      <c r="H124" s="253"/>
      <c r="I124" s="253"/>
      <c r="J124" s="253"/>
      <c r="K124" s="253"/>
      <c r="L124" s="253"/>
      <c r="M124" s="253"/>
      <c r="N124" s="253"/>
    </row>
    <row r="125" spans="2:14" x14ac:dyDescent="0.3">
      <c r="B125" s="36" t="s">
        <v>868</v>
      </c>
      <c r="C125" s="36"/>
      <c r="D125" s="36"/>
      <c r="E125" s="36"/>
      <c r="F125" s="36"/>
      <c r="G125" s="36"/>
      <c r="H125" s="36"/>
      <c r="I125" s="36"/>
      <c r="J125" s="36"/>
      <c r="K125" s="36"/>
      <c r="L125" s="36"/>
      <c r="M125" s="36"/>
      <c r="N125" s="36"/>
    </row>
    <row r="126" spans="2:14" x14ac:dyDescent="0.3">
      <c r="B126" s="349" t="s">
        <v>56</v>
      </c>
      <c r="C126" s="349"/>
      <c r="D126" s="349"/>
      <c r="E126" s="347">
        <v>44022</v>
      </c>
      <c r="F126" s="347"/>
      <c r="G126" s="253" t="s">
        <v>869</v>
      </c>
      <c r="H126" s="253"/>
      <c r="I126" s="253" t="s">
        <v>870</v>
      </c>
      <c r="J126" s="253"/>
      <c r="K126" s="253"/>
      <c r="L126" s="253"/>
      <c r="M126" s="253"/>
      <c r="N126" s="253" t="s">
        <v>871</v>
      </c>
    </row>
    <row r="127" spans="2:14" x14ac:dyDescent="0.3">
      <c r="B127" s="349"/>
      <c r="C127" s="349"/>
      <c r="D127" s="349"/>
      <c r="E127" s="347"/>
      <c r="F127" s="347"/>
      <c r="G127" s="253"/>
      <c r="H127" s="253"/>
      <c r="I127" s="253"/>
      <c r="J127" s="253"/>
      <c r="K127" s="253"/>
      <c r="L127" s="253"/>
      <c r="M127" s="253"/>
      <c r="N127" s="253"/>
    </row>
    <row r="128" spans="2:14" x14ac:dyDescent="0.3">
      <c r="B128" s="349"/>
      <c r="C128" s="349"/>
      <c r="D128" s="349"/>
      <c r="E128" s="347"/>
      <c r="F128" s="347"/>
      <c r="G128" s="253"/>
      <c r="H128" s="253"/>
      <c r="I128" s="253"/>
      <c r="J128" s="253"/>
      <c r="K128" s="253"/>
      <c r="L128" s="253"/>
      <c r="M128" s="253"/>
      <c r="N128" s="253"/>
    </row>
    <row r="129" spans="2:14" x14ac:dyDescent="0.3">
      <c r="B129" s="349" t="s">
        <v>57</v>
      </c>
      <c r="C129" s="349"/>
      <c r="D129" s="349"/>
      <c r="E129" s="347" t="s">
        <v>872</v>
      </c>
      <c r="F129" s="347"/>
      <c r="G129" s="253" t="s">
        <v>873</v>
      </c>
      <c r="H129" s="253"/>
      <c r="I129" s="253" t="s">
        <v>874</v>
      </c>
      <c r="J129" s="253"/>
      <c r="K129" s="253"/>
      <c r="L129" s="253"/>
      <c r="M129" s="253"/>
      <c r="N129" s="253" t="s">
        <v>875</v>
      </c>
    </row>
    <row r="130" spans="2:14" x14ac:dyDescent="0.3">
      <c r="B130" s="349"/>
      <c r="C130" s="349"/>
      <c r="D130" s="349"/>
      <c r="E130" s="347"/>
      <c r="F130" s="347"/>
      <c r="G130" s="253"/>
      <c r="H130" s="253"/>
      <c r="I130" s="253"/>
      <c r="J130" s="253"/>
      <c r="K130" s="253"/>
      <c r="L130" s="253"/>
      <c r="M130" s="253"/>
      <c r="N130" s="253"/>
    </row>
    <row r="131" spans="2:14" x14ac:dyDescent="0.3">
      <c r="B131" s="349"/>
      <c r="C131" s="349"/>
      <c r="D131" s="349"/>
      <c r="E131" s="347"/>
      <c r="F131" s="347"/>
      <c r="G131" s="253"/>
      <c r="H131" s="253"/>
      <c r="I131" s="253"/>
      <c r="J131" s="253"/>
      <c r="K131" s="253"/>
      <c r="L131" s="253"/>
      <c r="M131" s="253"/>
      <c r="N131" s="253"/>
    </row>
    <row r="132" spans="2:14" x14ac:dyDescent="0.3">
      <c r="B132" s="349"/>
      <c r="C132" s="349"/>
      <c r="D132" s="349"/>
      <c r="E132" s="347"/>
      <c r="F132" s="347"/>
      <c r="G132" s="253"/>
      <c r="H132" s="253"/>
      <c r="I132" s="253"/>
      <c r="J132" s="253"/>
      <c r="K132" s="253"/>
      <c r="L132" s="253"/>
      <c r="M132" s="253"/>
      <c r="N132" s="253"/>
    </row>
    <row r="133" spans="2:14" x14ac:dyDescent="0.3">
      <c r="B133" s="349" t="s">
        <v>58</v>
      </c>
      <c r="C133" s="349"/>
      <c r="D133" s="349"/>
      <c r="E133" s="347" t="s">
        <v>872</v>
      </c>
      <c r="F133" s="347"/>
      <c r="G133" s="253" t="s">
        <v>876</v>
      </c>
      <c r="H133" s="253"/>
      <c r="I133" s="253" t="s">
        <v>877</v>
      </c>
      <c r="J133" s="253"/>
      <c r="K133" s="253"/>
      <c r="L133" s="253"/>
      <c r="M133" s="253"/>
      <c r="N133" s="253" t="s">
        <v>878</v>
      </c>
    </row>
    <row r="134" spans="2:14" x14ac:dyDescent="0.3">
      <c r="B134" s="349"/>
      <c r="C134" s="349"/>
      <c r="D134" s="349"/>
      <c r="E134" s="347"/>
      <c r="F134" s="347"/>
      <c r="G134" s="253"/>
      <c r="H134" s="253"/>
      <c r="I134" s="253"/>
      <c r="J134" s="253"/>
      <c r="K134" s="253"/>
      <c r="L134" s="253"/>
      <c r="M134" s="253"/>
      <c r="N134" s="253"/>
    </row>
    <row r="135" spans="2:14" x14ac:dyDescent="0.3">
      <c r="B135" s="349"/>
      <c r="C135" s="349"/>
      <c r="D135" s="349"/>
      <c r="E135" s="347"/>
      <c r="F135" s="347"/>
      <c r="G135" s="253"/>
      <c r="H135" s="253"/>
      <c r="I135" s="253"/>
      <c r="J135" s="253"/>
      <c r="K135" s="253"/>
      <c r="L135" s="253"/>
      <c r="M135" s="253"/>
      <c r="N135" s="253"/>
    </row>
    <row r="136" spans="2:14" x14ac:dyDescent="0.3">
      <c r="B136" s="349"/>
      <c r="C136" s="349"/>
      <c r="D136" s="349"/>
      <c r="E136" s="347"/>
      <c r="F136" s="347"/>
      <c r="G136" s="253"/>
      <c r="H136" s="253"/>
      <c r="I136" s="253"/>
      <c r="J136" s="253"/>
      <c r="K136" s="253"/>
      <c r="L136" s="253"/>
      <c r="M136" s="253"/>
      <c r="N136" s="253"/>
    </row>
    <row r="137" spans="2:14" x14ac:dyDescent="0.3">
      <c r="B137" s="349"/>
      <c r="C137" s="349"/>
      <c r="D137" s="349"/>
      <c r="E137" s="347"/>
      <c r="F137" s="347"/>
      <c r="G137" s="253"/>
      <c r="H137" s="253"/>
      <c r="I137" s="253"/>
      <c r="J137" s="253"/>
      <c r="K137" s="253"/>
      <c r="L137" s="253"/>
      <c r="M137" s="253"/>
      <c r="N137" s="253"/>
    </row>
    <row r="138" spans="2:14" x14ac:dyDescent="0.3">
      <c r="B138" s="349" t="s">
        <v>62</v>
      </c>
      <c r="C138" s="349"/>
      <c r="D138" s="349"/>
      <c r="E138" s="347">
        <v>44812</v>
      </c>
      <c r="F138" s="347"/>
      <c r="G138" s="253" t="s">
        <v>879</v>
      </c>
      <c r="H138" s="253"/>
      <c r="I138" s="253" t="s">
        <v>880</v>
      </c>
      <c r="J138" s="253"/>
      <c r="K138" s="253"/>
      <c r="L138" s="253"/>
      <c r="M138" s="253"/>
      <c r="N138" s="253" t="s">
        <v>881</v>
      </c>
    </row>
    <row r="139" spans="2:14" x14ac:dyDescent="0.3">
      <c r="B139" s="349"/>
      <c r="C139" s="349"/>
      <c r="D139" s="349"/>
      <c r="E139" s="347"/>
      <c r="F139" s="347"/>
      <c r="G139" s="253"/>
      <c r="H139" s="253"/>
      <c r="I139" s="253"/>
      <c r="J139" s="253"/>
      <c r="K139" s="253"/>
      <c r="L139" s="253"/>
      <c r="M139" s="253"/>
      <c r="N139" s="253"/>
    </row>
    <row r="140" spans="2:14" x14ac:dyDescent="0.3">
      <c r="B140" s="349"/>
      <c r="C140" s="349"/>
      <c r="D140" s="349"/>
      <c r="E140" s="347"/>
      <c r="F140" s="347"/>
      <c r="G140" s="253"/>
      <c r="H140" s="253"/>
      <c r="I140" s="253"/>
      <c r="J140" s="253"/>
      <c r="K140" s="253"/>
      <c r="L140" s="253"/>
      <c r="M140" s="253"/>
      <c r="N140" s="253"/>
    </row>
    <row r="141" spans="2:14" x14ac:dyDescent="0.3">
      <c r="B141" s="349"/>
      <c r="C141" s="349"/>
      <c r="D141" s="349"/>
      <c r="E141" s="347"/>
      <c r="F141" s="347"/>
      <c r="G141" s="253"/>
      <c r="H141" s="253"/>
      <c r="I141" s="253"/>
      <c r="J141" s="253"/>
      <c r="K141" s="253"/>
      <c r="L141" s="253"/>
      <c r="M141" s="253"/>
      <c r="N141" s="253"/>
    </row>
    <row r="142" spans="2:14" x14ac:dyDescent="0.3">
      <c r="B142" s="349"/>
      <c r="C142" s="349"/>
      <c r="D142" s="349"/>
      <c r="E142" s="347"/>
      <c r="F142" s="347"/>
      <c r="G142" s="253"/>
      <c r="H142" s="253"/>
      <c r="I142" s="253"/>
      <c r="J142" s="253"/>
      <c r="K142" s="253"/>
      <c r="L142" s="253"/>
      <c r="M142" s="253"/>
      <c r="N142" s="253"/>
    </row>
    <row r="143" spans="2:14" x14ac:dyDescent="0.3">
      <c r="B143" s="349" t="s">
        <v>60</v>
      </c>
      <c r="C143" s="349"/>
      <c r="D143" s="349"/>
      <c r="E143" s="347" t="s">
        <v>882</v>
      </c>
      <c r="F143" s="347"/>
      <c r="G143" s="253" t="s">
        <v>879</v>
      </c>
      <c r="H143" s="253"/>
      <c r="I143" s="253" t="s">
        <v>883</v>
      </c>
      <c r="J143" s="253"/>
      <c r="K143" s="253"/>
      <c r="L143" s="253"/>
      <c r="M143" s="253"/>
      <c r="N143" s="253" t="s">
        <v>884</v>
      </c>
    </row>
    <row r="144" spans="2:14" x14ac:dyDescent="0.3">
      <c r="B144" s="349"/>
      <c r="C144" s="349"/>
      <c r="D144" s="349"/>
      <c r="E144" s="347"/>
      <c r="F144" s="347"/>
      <c r="G144" s="253"/>
      <c r="H144" s="253"/>
      <c r="I144" s="253"/>
      <c r="J144" s="253"/>
      <c r="K144" s="253"/>
      <c r="L144" s="253"/>
      <c r="M144" s="253"/>
      <c r="N144" s="253"/>
    </row>
    <row r="145" spans="1:14" x14ac:dyDescent="0.3">
      <c r="B145" s="349"/>
      <c r="C145" s="349"/>
      <c r="D145" s="349"/>
      <c r="E145" s="347"/>
      <c r="F145" s="347"/>
      <c r="G145" s="253"/>
      <c r="H145" s="253"/>
      <c r="I145" s="253"/>
      <c r="J145" s="253"/>
      <c r="K145" s="253"/>
      <c r="L145" s="253"/>
      <c r="M145" s="253"/>
      <c r="N145" s="253"/>
    </row>
    <row r="146" spans="1:14" x14ac:dyDescent="0.3">
      <c r="B146" s="349" t="s">
        <v>61</v>
      </c>
      <c r="C146" s="349"/>
      <c r="D146" s="349"/>
      <c r="E146" s="347">
        <v>44967</v>
      </c>
      <c r="F146" s="347"/>
      <c r="G146" s="253" t="s">
        <v>879</v>
      </c>
      <c r="H146" s="253"/>
      <c r="I146" s="253" t="s">
        <v>885</v>
      </c>
      <c r="J146" s="253"/>
      <c r="K146" s="253"/>
      <c r="L146" s="253"/>
      <c r="M146" s="253"/>
      <c r="N146" s="253" t="s">
        <v>886</v>
      </c>
    </row>
    <row r="147" spans="1:14" x14ac:dyDescent="0.3">
      <c r="B147" s="349"/>
      <c r="C147" s="349"/>
      <c r="D147" s="349"/>
      <c r="E147" s="347"/>
      <c r="F147" s="347"/>
      <c r="G147" s="253"/>
      <c r="H147" s="253"/>
      <c r="I147" s="253"/>
      <c r="J147" s="253"/>
      <c r="K147" s="253"/>
      <c r="L147" s="253"/>
      <c r="M147" s="253"/>
      <c r="N147" s="253"/>
    </row>
    <row r="148" spans="1:14" x14ac:dyDescent="0.3">
      <c r="B148" s="349"/>
      <c r="C148" s="349"/>
      <c r="D148" s="349"/>
      <c r="E148" s="347"/>
      <c r="F148" s="347"/>
      <c r="G148" s="253"/>
      <c r="H148" s="253"/>
      <c r="I148" s="253"/>
      <c r="J148" s="253"/>
      <c r="K148" s="253"/>
      <c r="L148" s="253"/>
      <c r="M148" s="253"/>
      <c r="N148" s="253"/>
    </row>
    <row r="149" spans="1:14" x14ac:dyDescent="0.3">
      <c r="B149" s="349"/>
      <c r="C149" s="349"/>
      <c r="D149" s="349"/>
      <c r="E149" s="347"/>
      <c r="F149" s="347"/>
      <c r="G149" s="253"/>
      <c r="H149" s="253"/>
      <c r="I149" s="253"/>
      <c r="J149" s="253"/>
      <c r="K149" s="253"/>
      <c r="L149" s="253"/>
      <c r="M149" s="253"/>
      <c r="N149" s="253"/>
    </row>
    <row r="150" spans="1:14" x14ac:dyDescent="0.3">
      <c r="B150" s="349" t="s">
        <v>59</v>
      </c>
      <c r="C150" s="349"/>
      <c r="D150" s="349"/>
      <c r="E150" s="347">
        <v>45446</v>
      </c>
      <c r="F150" s="347"/>
      <c r="G150" s="253" t="s">
        <v>879</v>
      </c>
      <c r="H150" s="253"/>
      <c r="I150" s="253" t="s">
        <v>887</v>
      </c>
      <c r="J150" s="253"/>
      <c r="K150" s="253"/>
      <c r="L150" s="253"/>
      <c r="M150" s="253"/>
      <c r="N150" s="253" t="s">
        <v>888</v>
      </c>
    </row>
    <row r="151" spans="1:14" x14ac:dyDescent="0.3">
      <c r="B151" s="349"/>
      <c r="C151" s="349"/>
      <c r="D151" s="349"/>
      <c r="E151" s="347"/>
      <c r="F151" s="347"/>
      <c r="G151" s="253"/>
      <c r="H151" s="253"/>
      <c r="I151" s="253"/>
      <c r="J151" s="253"/>
      <c r="K151" s="253"/>
      <c r="L151" s="253"/>
      <c r="M151" s="253"/>
      <c r="N151" s="253"/>
    </row>
    <row r="152" spans="1:14" x14ac:dyDescent="0.3">
      <c r="B152" s="349"/>
      <c r="C152" s="349"/>
      <c r="D152" s="349"/>
      <c r="E152" s="347"/>
      <c r="F152" s="347"/>
      <c r="G152" s="253"/>
      <c r="H152" s="253"/>
      <c r="I152" s="253"/>
      <c r="J152" s="253"/>
      <c r="K152" s="253"/>
      <c r="L152" s="253"/>
      <c r="M152" s="253"/>
      <c r="N152" s="253"/>
    </row>
    <row r="155" spans="1:14" x14ac:dyDescent="0.3">
      <c r="A155" s="20"/>
      <c r="B155" s="21" t="s">
        <v>384</v>
      </c>
      <c r="C155" s="20"/>
      <c r="D155" s="20"/>
      <c r="E155" s="20"/>
      <c r="F155" s="20"/>
      <c r="G155" s="20"/>
      <c r="H155" s="20"/>
      <c r="I155" s="20"/>
      <c r="J155" s="20"/>
      <c r="K155" s="20"/>
      <c r="L155" s="20"/>
      <c r="M155" s="20"/>
      <c r="N155" s="20"/>
    </row>
    <row r="157" spans="1:14" x14ac:dyDescent="0.3">
      <c r="B157" s="350" t="s">
        <v>889</v>
      </c>
      <c r="C157" s="350"/>
      <c r="D157" s="350"/>
      <c r="E157" s="350"/>
      <c r="F157" s="350"/>
      <c r="G157" s="350"/>
      <c r="H157" s="350"/>
      <c r="I157" s="350"/>
      <c r="J157" s="350"/>
      <c r="K157" s="350"/>
      <c r="L157" s="350"/>
      <c r="M157" s="350"/>
      <c r="N157" s="350"/>
    </row>
    <row r="158" spans="1:14" x14ac:dyDescent="0.3">
      <c r="B158" s="350"/>
      <c r="C158" s="350"/>
      <c r="D158" s="350"/>
      <c r="E158" s="350"/>
      <c r="F158" s="350"/>
      <c r="G158" s="350"/>
      <c r="H158" s="350"/>
      <c r="I158" s="350"/>
      <c r="J158" s="350"/>
      <c r="K158" s="350"/>
      <c r="L158" s="350"/>
      <c r="M158" s="350"/>
      <c r="N158" s="350"/>
    </row>
    <row r="161" spans="1:14" x14ac:dyDescent="0.3">
      <c r="A161" s="20"/>
      <c r="B161" s="21" t="s">
        <v>385</v>
      </c>
      <c r="C161" s="20"/>
      <c r="D161" s="20"/>
      <c r="E161" s="20"/>
      <c r="F161" s="20"/>
      <c r="G161" s="20"/>
      <c r="H161" s="20"/>
      <c r="I161" s="20"/>
      <c r="J161" s="20"/>
      <c r="K161" s="20"/>
      <c r="L161" s="20"/>
      <c r="M161" s="20"/>
      <c r="N161" s="20"/>
    </row>
    <row r="163" spans="1:14" x14ac:dyDescent="0.3">
      <c r="B163" s="275" t="s">
        <v>890</v>
      </c>
      <c r="C163" s="275"/>
      <c r="D163" s="275"/>
      <c r="E163" s="275"/>
      <c r="F163" s="275"/>
      <c r="G163" s="275"/>
      <c r="H163" s="275"/>
      <c r="I163" s="275"/>
      <c r="J163" s="275"/>
      <c r="K163" s="275"/>
      <c r="L163" s="275"/>
      <c r="M163" s="275"/>
      <c r="N163" s="275"/>
    </row>
    <row r="164" spans="1:14" x14ac:dyDescent="0.3">
      <c r="B164" s="275"/>
      <c r="C164" s="275"/>
      <c r="D164" s="275"/>
      <c r="E164" s="275"/>
      <c r="F164" s="275"/>
      <c r="G164" s="275"/>
      <c r="H164" s="275"/>
      <c r="I164" s="275"/>
      <c r="J164" s="275"/>
      <c r="K164" s="275"/>
      <c r="L164" s="275"/>
      <c r="M164" s="275"/>
      <c r="N164" s="275"/>
    </row>
    <row r="165" spans="1:14" x14ac:dyDescent="0.3">
      <c r="B165" s="275"/>
      <c r="C165" s="275"/>
      <c r="D165" s="275"/>
      <c r="E165" s="275"/>
      <c r="F165" s="275"/>
      <c r="G165" s="275"/>
      <c r="H165" s="275"/>
      <c r="I165" s="275"/>
      <c r="J165" s="275"/>
      <c r="K165" s="275"/>
      <c r="L165" s="275"/>
      <c r="M165" s="275"/>
      <c r="N165" s="275"/>
    </row>
    <row r="166" spans="1:14" x14ac:dyDescent="0.3">
      <c r="B166" s="275"/>
      <c r="C166" s="275"/>
      <c r="D166" s="275"/>
      <c r="E166" s="275"/>
      <c r="F166" s="275"/>
      <c r="G166" s="275"/>
      <c r="H166" s="275"/>
      <c r="I166" s="275"/>
      <c r="J166" s="275"/>
      <c r="K166" s="275"/>
      <c r="L166" s="275"/>
      <c r="M166" s="275"/>
      <c r="N166" s="275"/>
    </row>
    <row r="167" spans="1:14" x14ac:dyDescent="0.3">
      <c r="B167" s="351" t="s">
        <v>891</v>
      </c>
      <c r="C167" s="351"/>
      <c r="D167" s="351"/>
      <c r="E167" s="351"/>
      <c r="F167" s="351"/>
      <c r="G167" s="351"/>
      <c r="H167" s="351"/>
      <c r="I167" s="351"/>
      <c r="J167" s="351"/>
      <c r="K167" s="351"/>
      <c r="L167" s="351"/>
      <c r="M167" s="351"/>
      <c r="N167" s="351"/>
    </row>
    <row r="170" spans="1:14" x14ac:dyDescent="0.3">
      <c r="A170" s="20"/>
      <c r="B170" s="21" t="s">
        <v>386</v>
      </c>
      <c r="C170" s="20"/>
      <c r="D170" s="20"/>
      <c r="E170" s="20"/>
      <c r="F170" s="20"/>
      <c r="G170" s="20"/>
      <c r="H170" s="20"/>
      <c r="I170" s="20"/>
      <c r="J170" s="20"/>
      <c r="K170" s="20"/>
      <c r="L170" s="20"/>
      <c r="M170" s="20"/>
      <c r="N170" s="20"/>
    </row>
    <row r="172" spans="1:14" x14ac:dyDescent="0.3">
      <c r="B172" s="242" t="s">
        <v>892</v>
      </c>
      <c r="C172" s="242"/>
      <c r="D172" s="242"/>
      <c r="E172" s="242"/>
      <c r="F172" s="242"/>
      <c r="G172" s="242"/>
      <c r="H172" s="242"/>
      <c r="I172" s="242"/>
      <c r="J172" s="242"/>
      <c r="K172" s="242"/>
      <c r="L172" s="242"/>
      <c r="M172" s="242"/>
      <c r="N172" s="242"/>
    </row>
    <row r="173" spans="1:14" x14ac:dyDescent="0.3">
      <c r="B173" s="242"/>
      <c r="C173" s="242"/>
      <c r="D173" s="242"/>
      <c r="E173" s="242"/>
      <c r="F173" s="242"/>
      <c r="G173" s="242"/>
      <c r="H173" s="242"/>
      <c r="I173" s="242"/>
      <c r="J173" s="242"/>
      <c r="K173" s="242"/>
      <c r="L173" s="242"/>
      <c r="M173" s="242"/>
      <c r="N173" s="242"/>
    </row>
    <row r="174" spans="1:14" x14ac:dyDescent="0.3">
      <c r="B174" s="242"/>
      <c r="C174" s="242"/>
      <c r="D174" s="242"/>
      <c r="E174" s="242"/>
      <c r="F174" s="242"/>
      <c r="G174" s="242"/>
      <c r="H174" s="242"/>
      <c r="I174" s="242"/>
      <c r="J174" s="242"/>
      <c r="K174" s="242"/>
      <c r="L174" s="242"/>
      <c r="M174" s="242"/>
      <c r="N174" s="242"/>
    </row>
    <row r="175" spans="1:14" x14ac:dyDescent="0.3">
      <c r="B175" s="242"/>
      <c r="C175" s="242"/>
      <c r="D175" s="242"/>
      <c r="E175" s="242"/>
      <c r="F175" s="242"/>
      <c r="G175" s="242"/>
      <c r="H175" s="242"/>
      <c r="I175" s="242"/>
      <c r="J175" s="242"/>
      <c r="K175" s="242"/>
      <c r="L175" s="242"/>
      <c r="M175" s="242"/>
      <c r="N175" s="242"/>
    </row>
    <row r="176" spans="1:14" x14ac:dyDescent="0.3">
      <c r="B176" s="242"/>
      <c r="C176" s="242"/>
      <c r="D176" s="242"/>
      <c r="E176" s="242"/>
      <c r="F176" s="242"/>
      <c r="G176" s="242"/>
      <c r="H176" s="242"/>
      <c r="I176" s="242"/>
      <c r="J176" s="242"/>
      <c r="K176" s="242"/>
      <c r="L176" s="242"/>
      <c r="M176" s="242"/>
      <c r="N176" s="242"/>
    </row>
    <row r="179" spans="1:16" x14ac:dyDescent="0.3">
      <c r="A179" s="20"/>
      <c r="B179" s="21" t="s">
        <v>387</v>
      </c>
      <c r="C179" s="20"/>
      <c r="D179" s="20"/>
      <c r="E179" s="20"/>
      <c r="F179" s="20"/>
      <c r="G179" s="20"/>
      <c r="H179" s="20"/>
      <c r="I179" s="20"/>
      <c r="J179" s="20"/>
      <c r="K179" s="20"/>
      <c r="L179" s="20"/>
      <c r="M179" s="20"/>
      <c r="N179" s="20"/>
    </row>
    <row r="181" spans="1:16" s="15" customFormat="1" ht="15" x14ac:dyDescent="0.3">
      <c r="B181" s="266" t="s">
        <v>893</v>
      </c>
      <c r="C181" s="266"/>
      <c r="D181" s="266"/>
      <c r="E181" s="266"/>
      <c r="F181" s="266"/>
      <c r="G181" s="266"/>
      <c r="H181" s="266"/>
      <c r="I181" s="266"/>
      <c r="J181" s="266"/>
      <c r="K181" s="50">
        <v>2024</v>
      </c>
      <c r="L181" s="266">
        <v>2023</v>
      </c>
      <c r="M181" s="266"/>
      <c r="N181" s="50" t="s">
        <v>19</v>
      </c>
    </row>
    <row r="182" spans="1:16" s="15" customFormat="1" ht="13.5" x14ac:dyDescent="0.3">
      <c r="B182" s="266"/>
      <c r="C182" s="266"/>
      <c r="D182" s="266"/>
      <c r="E182" s="266"/>
      <c r="F182" s="266"/>
      <c r="G182" s="266"/>
      <c r="H182" s="266"/>
      <c r="I182" s="266"/>
      <c r="J182" s="266"/>
      <c r="K182" s="50" t="s">
        <v>40</v>
      </c>
      <c r="L182" s="17" t="s">
        <v>4</v>
      </c>
      <c r="M182" s="17" t="s">
        <v>5</v>
      </c>
      <c r="N182" s="50" t="s">
        <v>5</v>
      </c>
    </row>
    <row r="183" spans="1:16" x14ac:dyDescent="0.3">
      <c r="B183" s="252" t="s">
        <v>894</v>
      </c>
      <c r="C183" s="252"/>
      <c r="D183" s="252"/>
      <c r="E183" s="252"/>
      <c r="F183" s="252"/>
      <c r="G183" s="252"/>
      <c r="H183" s="252"/>
      <c r="I183" s="252"/>
      <c r="J183" s="277"/>
      <c r="K183" s="51">
        <v>7</v>
      </c>
      <c r="L183" s="49">
        <v>12</v>
      </c>
      <c r="M183" s="49">
        <v>12</v>
      </c>
      <c r="N183" s="51">
        <v>13</v>
      </c>
    </row>
    <row r="184" spans="1:16" x14ac:dyDescent="0.3">
      <c r="B184" s="252" t="s">
        <v>895</v>
      </c>
      <c r="C184" s="252"/>
      <c r="D184" s="252"/>
      <c r="E184" s="252"/>
      <c r="F184" s="252"/>
      <c r="G184" s="252"/>
      <c r="H184" s="252"/>
      <c r="I184" s="252"/>
      <c r="J184" s="277"/>
      <c r="K184" s="51">
        <v>0</v>
      </c>
      <c r="L184" s="49">
        <v>5</v>
      </c>
      <c r="M184" s="49">
        <v>2</v>
      </c>
      <c r="N184" s="51">
        <v>4</v>
      </c>
    </row>
    <row r="185" spans="1:16" x14ac:dyDescent="0.3">
      <c r="B185" s="252" t="s">
        <v>896</v>
      </c>
      <c r="C185" s="252"/>
      <c r="D185" s="252"/>
      <c r="E185" s="252"/>
      <c r="F185" s="252"/>
      <c r="G185" s="252"/>
      <c r="H185" s="252"/>
      <c r="I185" s="252"/>
      <c r="J185" s="277"/>
      <c r="K185" s="113">
        <v>0</v>
      </c>
      <c r="L185" s="66">
        <v>0.41666666666666669</v>
      </c>
      <c r="M185" s="66">
        <v>0.16666666666666666</v>
      </c>
      <c r="N185" s="113">
        <v>0.30769230769230771</v>
      </c>
    </row>
    <row r="186" spans="1:16" s="183" customFormat="1" ht="13.5" x14ac:dyDescent="0.3">
      <c r="B186" s="280" t="s">
        <v>897</v>
      </c>
      <c r="C186" s="280"/>
      <c r="D186" s="280"/>
      <c r="E186" s="280"/>
      <c r="F186" s="280"/>
      <c r="G186" s="280"/>
      <c r="H186" s="280"/>
      <c r="I186" s="280"/>
      <c r="J186" s="280"/>
      <c r="K186" s="280"/>
      <c r="L186" s="280"/>
      <c r="M186" s="280"/>
      <c r="N186" s="280"/>
    </row>
    <row r="187" spans="1:16" s="183" customFormat="1" ht="13.5" x14ac:dyDescent="0.3">
      <c r="B187" s="280"/>
      <c r="C187" s="280"/>
      <c r="D187" s="280"/>
      <c r="E187" s="280"/>
      <c r="F187" s="280"/>
      <c r="G187" s="280"/>
      <c r="H187" s="280"/>
      <c r="I187" s="280"/>
      <c r="J187" s="280"/>
      <c r="K187" s="280"/>
      <c r="L187" s="280"/>
      <c r="M187" s="280"/>
      <c r="N187" s="280"/>
    </row>
    <row r="188" spans="1:16" s="183" customFormat="1" ht="13.5" x14ac:dyDescent="0.3">
      <c r="B188" s="280"/>
      <c r="C188" s="280"/>
      <c r="D188" s="280"/>
      <c r="E188" s="280"/>
      <c r="F188" s="280"/>
      <c r="G188" s="280"/>
      <c r="H188" s="280"/>
      <c r="I188" s="280"/>
      <c r="J188" s="280"/>
      <c r="K188" s="280"/>
      <c r="L188" s="280"/>
      <c r="M188" s="280"/>
      <c r="N188" s="280"/>
    </row>
    <row r="190" spans="1:16" s="106" customFormat="1" ht="12.75" x14ac:dyDescent="0.3">
      <c r="B190" s="267" t="s">
        <v>898</v>
      </c>
      <c r="C190" s="267"/>
      <c r="D190" s="267"/>
      <c r="E190" s="267"/>
      <c r="F190" s="267"/>
      <c r="G190" s="299">
        <v>2024</v>
      </c>
      <c r="H190" s="300"/>
      <c r="I190" s="299">
        <v>2023</v>
      </c>
      <c r="J190" s="266"/>
      <c r="K190" s="266"/>
      <c r="L190" s="300"/>
      <c r="M190" s="299">
        <v>2022</v>
      </c>
      <c r="N190" s="266"/>
      <c r="O190" s="266"/>
      <c r="P190" s="300"/>
    </row>
    <row r="191" spans="1:16" s="106" customFormat="1" ht="12.75" x14ac:dyDescent="0.3">
      <c r="B191" s="267"/>
      <c r="C191" s="267"/>
      <c r="D191" s="267"/>
      <c r="E191" s="267"/>
      <c r="F191" s="267"/>
      <c r="G191" s="268" t="s">
        <v>40</v>
      </c>
      <c r="H191" s="269"/>
      <c r="I191" s="299" t="s">
        <v>4</v>
      </c>
      <c r="J191" s="266"/>
      <c r="K191" s="266" t="s">
        <v>5</v>
      </c>
      <c r="L191" s="300"/>
      <c r="M191" s="299" t="s">
        <v>4</v>
      </c>
      <c r="N191" s="266"/>
      <c r="O191" s="266" t="s">
        <v>5</v>
      </c>
      <c r="P191" s="300"/>
    </row>
    <row r="192" spans="1:16" s="106" customFormat="1" ht="27.75" x14ac:dyDescent="0.3">
      <c r="B192" s="267"/>
      <c r="C192" s="267"/>
      <c r="D192" s="267"/>
      <c r="E192" s="267"/>
      <c r="F192" s="267"/>
      <c r="G192" s="69" t="s">
        <v>899</v>
      </c>
      <c r="H192" s="70" t="s">
        <v>900</v>
      </c>
      <c r="I192" s="69" t="s">
        <v>899</v>
      </c>
      <c r="J192" s="16" t="s">
        <v>901</v>
      </c>
      <c r="K192" s="16" t="s">
        <v>899</v>
      </c>
      <c r="L192" s="70" t="s">
        <v>902</v>
      </c>
      <c r="M192" s="69" t="s">
        <v>899</v>
      </c>
      <c r="N192" s="16" t="s">
        <v>901</v>
      </c>
      <c r="O192" s="16" t="s">
        <v>899</v>
      </c>
      <c r="P192" s="70" t="s">
        <v>902</v>
      </c>
    </row>
    <row r="193" spans="2:16" x14ac:dyDescent="0.3">
      <c r="B193" s="36" t="s">
        <v>619</v>
      </c>
      <c r="C193" s="36"/>
      <c r="D193" s="36"/>
      <c r="E193" s="36"/>
      <c r="F193" s="36"/>
      <c r="G193" s="37"/>
      <c r="H193" s="38"/>
      <c r="I193" s="37"/>
      <c r="J193" s="36"/>
      <c r="K193" s="36"/>
      <c r="L193" s="38"/>
      <c r="M193" s="37"/>
      <c r="N193" s="36"/>
      <c r="O193" s="36"/>
      <c r="P193" s="38"/>
    </row>
    <row r="194" spans="2:16" x14ac:dyDescent="0.3">
      <c r="B194" s="252" t="s">
        <v>581</v>
      </c>
      <c r="C194" s="252"/>
      <c r="D194" s="252"/>
      <c r="E194" s="252"/>
      <c r="F194" s="277"/>
      <c r="G194" s="130">
        <v>528</v>
      </c>
      <c r="H194" s="88">
        <v>0.79900000000000004</v>
      </c>
      <c r="I194" s="130" t="s">
        <v>7</v>
      </c>
      <c r="J194" s="84" t="s">
        <v>7</v>
      </c>
      <c r="K194" s="131">
        <v>0</v>
      </c>
      <c r="L194" s="88">
        <v>0</v>
      </c>
      <c r="M194" s="130" t="s">
        <v>7</v>
      </c>
      <c r="N194" s="84" t="s">
        <v>7</v>
      </c>
      <c r="O194" s="131">
        <v>0</v>
      </c>
      <c r="P194" s="88">
        <v>0</v>
      </c>
    </row>
    <row r="195" spans="2:16" x14ac:dyDescent="0.3">
      <c r="B195" s="252" t="s">
        <v>584</v>
      </c>
      <c r="C195" s="252"/>
      <c r="D195" s="252"/>
      <c r="E195" s="252"/>
      <c r="F195" s="277"/>
      <c r="G195" s="130">
        <v>275</v>
      </c>
      <c r="H195" s="88">
        <v>0.59399999999999997</v>
      </c>
      <c r="I195" s="130" t="s">
        <v>7</v>
      </c>
      <c r="J195" s="84" t="s">
        <v>7</v>
      </c>
      <c r="K195" s="131">
        <v>36</v>
      </c>
      <c r="L195" s="88">
        <v>0.224</v>
      </c>
      <c r="M195" s="130" t="s">
        <v>7</v>
      </c>
      <c r="N195" s="84" t="s">
        <v>7</v>
      </c>
      <c r="O195" s="131">
        <v>142</v>
      </c>
      <c r="P195" s="88">
        <v>0.94699999999999995</v>
      </c>
    </row>
    <row r="196" spans="2:16" x14ac:dyDescent="0.3">
      <c r="B196" s="36" t="s">
        <v>903</v>
      </c>
      <c r="C196" s="36"/>
      <c r="D196" s="36"/>
      <c r="E196" s="36"/>
      <c r="F196" s="36"/>
      <c r="G196" s="132"/>
      <c r="H196" s="133"/>
      <c r="I196" s="132"/>
      <c r="J196" s="135"/>
      <c r="K196" s="134"/>
      <c r="L196" s="133"/>
      <c r="M196" s="132"/>
      <c r="N196" s="135"/>
      <c r="O196" s="134"/>
      <c r="P196" s="133"/>
    </row>
    <row r="197" spans="2:16" x14ac:dyDescent="0.3">
      <c r="B197" s="252" t="s">
        <v>647</v>
      </c>
      <c r="C197" s="252"/>
      <c r="D197" s="252"/>
      <c r="E197" s="252"/>
      <c r="F197" s="277"/>
      <c r="G197" s="130">
        <v>1</v>
      </c>
      <c r="H197" s="88">
        <v>0.2</v>
      </c>
      <c r="I197" s="130" t="s">
        <v>7</v>
      </c>
      <c r="J197" s="84" t="s">
        <v>7</v>
      </c>
      <c r="K197" s="131">
        <v>0</v>
      </c>
      <c r="L197" s="88">
        <v>0</v>
      </c>
      <c r="M197" s="130" t="s">
        <v>7</v>
      </c>
      <c r="N197" s="84" t="s">
        <v>7</v>
      </c>
      <c r="O197" s="131">
        <v>3</v>
      </c>
      <c r="P197" s="88">
        <v>1</v>
      </c>
    </row>
    <row r="198" spans="2:16" x14ac:dyDescent="0.3">
      <c r="B198" s="252" t="s">
        <v>648</v>
      </c>
      <c r="C198" s="252"/>
      <c r="D198" s="252"/>
      <c r="E198" s="252"/>
      <c r="F198" s="277"/>
      <c r="G198" s="130">
        <v>204</v>
      </c>
      <c r="H198" s="220">
        <v>0.65400000000000003</v>
      </c>
      <c r="I198" s="130" t="s">
        <v>7</v>
      </c>
      <c r="J198" s="84" t="s">
        <v>7</v>
      </c>
      <c r="K198" s="131">
        <v>9</v>
      </c>
      <c r="L198" s="88">
        <v>0.14499999999999999</v>
      </c>
      <c r="M198" s="130" t="s">
        <v>7</v>
      </c>
      <c r="N198" s="84" t="s">
        <v>7</v>
      </c>
      <c r="O198" s="131">
        <v>41</v>
      </c>
      <c r="P198" s="88">
        <v>0.83699999999999997</v>
      </c>
    </row>
    <row r="199" spans="2:16" x14ac:dyDescent="0.3">
      <c r="B199" s="252" t="s">
        <v>649</v>
      </c>
      <c r="C199" s="252"/>
      <c r="D199" s="252"/>
      <c r="E199" s="252"/>
      <c r="F199" s="277"/>
      <c r="G199" s="130">
        <v>219</v>
      </c>
      <c r="H199" s="220">
        <v>0.70599999999999996</v>
      </c>
      <c r="I199" s="130" t="s">
        <v>7</v>
      </c>
      <c r="J199" s="84" t="s">
        <v>7</v>
      </c>
      <c r="K199" s="131">
        <v>2</v>
      </c>
      <c r="L199" s="88">
        <v>6.9000000000000006E-2</v>
      </c>
      <c r="M199" s="130" t="s">
        <v>7</v>
      </c>
      <c r="N199" s="84" t="s">
        <v>7</v>
      </c>
      <c r="O199" s="131">
        <v>19</v>
      </c>
      <c r="P199" s="88">
        <v>0.59399999999999997</v>
      </c>
    </row>
    <row r="200" spans="2:16" x14ac:dyDescent="0.3">
      <c r="B200" s="252" t="s">
        <v>650</v>
      </c>
      <c r="C200" s="252"/>
      <c r="D200" s="252"/>
      <c r="E200" s="252"/>
      <c r="F200" s="277"/>
      <c r="G200" s="130">
        <v>139</v>
      </c>
      <c r="H200" s="220">
        <v>0.73499999999999999</v>
      </c>
      <c r="I200" s="130" t="s">
        <v>7</v>
      </c>
      <c r="J200" s="84" t="s">
        <v>7</v>
      </c>
      <c r="K200" s="131">
        <v>25</v>
      </c>
      <c r="L200" s="88">
        <v>0.33300000000000002</v>
      </c>
      <c r="M200" s="130" t="s">
        <v>7</v>
      </c>
      <c r="N200" s="84" t="s">
        <v>7</v>
      </c>
      <c r="O200" s="131">
        <v>79</v>
      </c>
      <c r="P200" s="88">
        <v>1</v>
      </c>
    </row>
    <row r="201" spans="2:16" x14ac:dyDescent="0.3">
      <c r="B201" s="252" t="s">
        <v>651</v>
      </c>
      <c r="C201" s="252"/>
      <c r="D201" s="252"/>
      <c r="E201" s="252"/>
      <c r="F201" s="277"/>
      <c r="G201" s="130">
        <v>196</v>
      </c>
      <c r="H201" s="220">
        <v>0.77200000000000002</v>
      </c>
      <c r="I201" s="130" t="s">
        <v>7</v>
      </c>
      <c r="J201" s="84" t="s">
        <v>7</v>
      </c>
      <c r="K201" s="131" t="s">
        <v>7</v>
      </c>
      <c r="L201" s="88" t="s">
        <v>7</v>
      </c>
      <c r="M201" s="130" t="s">
        <v>7</v>
      </c>
      <c r="N201" s="84" t="s">
        <v>7</v>
      </c>
      <c r="O201" s="131" t="s">
        <v>7</v>
      </c>
      <c r="P201" s="88" t="s">
        <v>7</v>
      </c>
    </row>
    <row r="202" spans="2:16" x14ac:dyDescent="0.3">
      <c r="B202" s="252" t="s">
        <v>652</v>
      </c>
      <c r="C202" s="252"/>
      <c r="D202" s="252"/>
      <c r="E202" s="252"/>
      <c r="F202" s="277"/>
      <c r="G202" s="130">
        <v>44</v>
      </c>
      <c r="H202" s="220">
        <v>0.86299999999999999</v>
      </c>
      <c r="I202" s="130" t="s">
        <v>7</v>
      </c>
      <c r="J202" s="84" t="s">
        <v>7</v>
      </c>
      <c r="K202" s="131" t="s">
        <v>7</v>
      </c>
      <c r="L202" s="88" t="s">
        <v>7</v>
      </c>
      <c r="M202" s="130" t="s">
        <v>7</v>
      </c>
      <c r="N202" s="84" t="s">
        <v>7</v>
      </c>
      <c r="O202" s="131" t="s">
        <v>7</v>
      </c>
      <c r="P202" s="88" t="s">
        <v>7</v>
      </c>
    </row>
    <row r="203" spans="2:16" x14ac:dyDescent="0.3">
      <c r="B203" s="89" t="s">
        <v>3</v>
      </c>
      <c r="C203" s="89"/>
      <c r="D203" s="89"/>
      <c r="E203" s="89"/>
      <c r="F203" s="89"/>
      <c r="G203" s="136">
        <v>803</v>
      </c>
      <c r="H203" s="137">
        <v>0.71630000000000005</v>
      </c>
      <c r="I203" s="136">
        <v>559</v>
      </c>
      <c r="J203" s="139" t="s">
        <v>7</v>
      </c>
      <c r="K203" s="138">
        <v>36</v>
      </c>
      <c r="L203" s="137">
        <v>0.221</v>
      </c>
      <c r="M203" s="136">
        <v>408</v>
      </c>
      <c r="N203" s="139">
        <v>0.83</v>
      </c>
      <c r="O203" s="138">
        <v>142</v>
      </c>
      <c r="P203" s="137">
        <v>0.93400000000000005</v>
      </c>
    </row>
    <row r="204" spans="2:16" s="183" customFormat="1" ht="13.5" x14ac:dyDescent="0.3">
      <c r="B204" s="270" t="s">
        <v>904</v>
      </c>
      <c r="C204" s="270"/>
      <c r="D204" s="270"/>
      <c r="E204" s="270"/>
      <c r="F204" s="270"/>
      <c r="G204" s="270"/>
      <c r="H204" s="270"/>
      <c r="I204" s="270"/>
      <c r="J204" s="270"/>
      <c r="K204" s="270"/>
      <c r="L204" s="270"/>
      <c r="M204" s="270"/>
      <c r="N204" s="270"/>
      <c r="O204" s="193"/>
      <c r="P204" s="193"/>
    </row>
    <row r="205" spans="2:16" s="183" customFormat="1" ht="13.5" x14ac:dyDescent="0.3">
      <c r="B205" s="290"/>
      <c r="C205" s="290"/>
      <c r="D205" s="290"/>
      <c r="E205" s="290"/>
      <c r="F205" s="290"/>
      <c r="G205" s="290"/>
      <c r="H205" s="290"/>
      <c r="I205" s="290"/>
      <c r="J205" s="290"/>
      <c r="K205" s="290"/>
      <c r="L205" s="290"/>
      <c r="M205" s="290"/>
      <c r="N205" s="290"/>
      <c r="O205" s="193"/>
      <c r="P205" s="193"/>
    </row>
    <row r="206" spans="2:16" s="183" customFormat="1" ht="13.5" x14ac:dyDescent="0.3">
      <c r="B206" s="290"/>
      <c r="C206" s="290"/>
      <c r="D206" s="290"/>
      <c r="E206" s="290"/>
      <c r="F206" s="290"/>
      <c r="G206" s="290"/>
      <c r="H206" s="290"/>
      <c r="I206" s="290"/>
      <c r="J206" s="290"/>
      <c r="K206" s="290"/>
      <c r="L206" s="290"/>
      <c r="M206" s="290"/>
      <c r="N206" s="290"/>
      <c r="O206" s="193"/>
      <c r="P206" s="193"/>
    </row>
    <row r="207" spans="2:16" s="183" customFormat="1" ht="13.5" x14ac:dyDescent="0.3">
      <c r="B207" s="271"/>
      <c r="C207" s="271"/>
      <c r="D207" s="271"/>
      <c r="E207" s="271"/>
      <c r="F207" s="271"/>
      <c r="G207" s="271"/>
      <c r="H207" s="271"/>
      <c r="I207" s="271"/>
      <c r="J207" s="271"/>
      <c r="K207" s="271"/>
      <c r="L207" s="271"/>
      <c r="M207" s="271"/>
      <c r="N207" s="271"/>
      <c r="O207" s="193"/>
      <c r="P207" s="193"/>
    </row>
    <row r="210" spans="1:14" x14ac:dyDescent="0.3">
      <c r="A210" s="20"/>
      <c r="B210" s="21" t="s">
        <v>388</v>
      </c>
      <c r="C210" s="20"/>
      <c r="D210" s="20"/>
      <c r="E210" s="20"/>
      <c r="F210" s="20"/>
      <c r="G210" s="20"/>
      <c r="H210" s="20"/>
      <c r="I210" s="20"/>
      <c r="J210" s="20"/>
      <c r="K210" s="20"/>
      <c r="L210" s="20"/>
      <c r="M210" s="20"/>
      <c r="N210" s="20"/>
    </row>
    <row r="212" spans="1:14" x14ac:dyDescent="0.3">
      <c r="B212" s="242" t="s">
        <v>905</v>
      </c>
      <c r="C212" s="242"/>
      <c r="D212" s="242"/>
      <c r="E212" s="242"/>
      <c r="F212" s="242"/>
      <c r="G212" s="242"/>
      <c r="H212" s="242"/>
      <c r="I212" s="242"/>
      <c r="J212" s="242"/>
      <c r="K212" s="242"/>
      <c r="L212" s="242"/>
      <c r="M212" s="242"/>
      <c r="N212" s="242"/>
    </row>
    <row r="215" spans="1:14" x14ac:dyDescent="0.3">
      <c r="A215" s="20"/>
      <c r="B215" s="21" t="s">
        <v>389</v>
      </c>
      <c r="C215" s="20"/>
      <c r="D215" s="20"/>
      <c r="E215" s="20"/>
      <c r="F215" s="20"/>
      <c r="G215" s="20"/>
      <c r="H215" s="20"/>
      <c r="I215" s="20"/>
      <c r="J215" s="20"/>
      <c r="K215" s="20"/>
      <c r="L215" s="20"/>
      <c r="M215" s="20"/>
      <c r="N215" s="20"/>
    </row>
    <row r="217" spans="1:14" x14ac:dyDescent="0.3">
      <c r="B217" s="242" t="s">
        <v>906</v>
      </c>
      <c r="C217" s="242"/>
      <c r="D217" s="242"/>
      <c r="E217" s="242"/>
      <c r="F217" s="242"/>
      <c r="G217" s="242"/>
      <c r="H217" s="242"/>
      <c r="I217" s="242"/>
      <c r="J217" s="242"/>
      <c r="K217" s="242"/>
      <c r="L217" s="242"/>
      <c r="M217" s="242"/>
      <c r="N217" s="242"/>
    </row>
    <row r="220" spans="1:14" x14ac:dyDescent="0.3">
      <c r="A220" s="20"/>
      <c r="B220" s="21" t="s">
        <v>390</v>
      </c>
      <c r="C220" s="20"/>
      <c r="D220" s="20"/>
      <c r="E220" s="20"/>
      <c r="F220" s="20"/>
      <c r="G220" s="20"/>
      <c r="H220" s="20"/>
      <c r="I220" s="20"/>
      <c r="J220" s="20"/>
      <c r="K220" s="20"/>
      <c r="L220" s="20"/>
      <c r="M220" s="20"/>
      <c r="N220" s="20"/>
    </row>
    <row r="222" spans="1:14" x14ac:dyDescent="0.3">
      <c r="B222" s="242" t="s">
        <v>907</v>
      </c>
      <c r="C222" s="242"/>
      <c r="D222" s="242"/>
      <c r="E222" s="242"/>
      <c r="F222" s="242"/>
      <c r="G222" s="242"/>
      <c r="H222" s="242"/>
      <c r="I222" s="242"/>
      <c r="J222" s="242"/>
      <c r="K222" s="242"/>
      <c r="L222" s="242"/>
      <c r="M222" s="242"/>
      <c r="N222" s="242"/>
    </row>
    <row r="223" spans="1:14" x14ac:dyDescent="0.3">
      <c r="B223" s="242"/>
      <c r="C223" s="242"/>
      <c r="D223" s="242"/>
      <c r="E223" s="242"/>
      <c r="F223" s="242"/>
      <c r="G223" s="242"/>
      <c r="H223" s="242"/>
      <c r="I223" s="242"/>
      <c r="J223" s="242"/>
      <c r="K223" s="242"/>
      <c r="L223" s="242"/>
      <c r="M223" s="242"/>
      <c r="N223" s="242"/>
    </row>
    <row r="226" spans="1:14" x14ac:dyDescent="0.3">
      <c r="A226" s="20"/>
      <c r="B226" s="21" t="s">
        <v>391</v>
      </c>
      <c r="C226" s="20"/>
      <c r="D226" s="20"/>
      <c r="E226" s="20"/>
      <c r="F226" s="20"/>
      <c r="G226" s="20"/>
      <c r="H226" s="20"/>
      <c r="I226" s="20"/>
      <c r="J226" s="20"/>
      <c r="K226" s="20"/>
      <c r="L226" s="20"/>
      <c r="M226" s="20"/>
      <c r="N226" s="20"/>
    </row>
    <row r="228" spans="1:14" x14ac:dyDescent="0.3">
      <c r="B228" s="242" t="s">
        <v>908</v>
      </c>
      <c r="C228" s="242"/>
      <c r="D228" s="242"/>
      <c r="E228" s="242"/>
      <c r="F228" s="242"/>
      <c r="G228" s="242"/>
      <c r="H228" s="242"/>
      <c r="I228" s="242"/>
      <c r="J228" s="242"/>
      <c r="K228" s="242"/>
      <c r="L228" s="242"/>
      <c r="M228" s="242"/>
      <c r="N228" s="242"/>
    </row>
    <row r="231" spans="1:14" x14ac:dyDescent="0.3">
      <c r="A231" s="20"/>
      <c r="B231" s="21" t="s">
        <v>392</v>
      </c>
      <c r="C231" s="20"/>
      <c r="D231" s="20"/>
      <c r="E231" s="20"/>
      <c r="F231" s="20"/>
      <c r="G231" s="20"/>
      <c r="H231" s="20"/>
      <c r="I231" s="20"/>
      <c r="J231" s="20"/>
      <c r="K231" s="20"/>
      <c r="L231" s="20"/>
      <c r="M231" s="20"/>
      <c r="N231" s="20"/>
    </row>
    <row r="233" spans="1:14" x14ac:dyDescent="0.3">
      <c r="B233" s="275" t="s">
        <v>909</v>
      </c>
      <c r="C233" s="275"/>
      <c r="D233" s="275"/>
      <c r="E233" s="275"/>
      <c r="F233" s="275"/>
      <c r="G233" s="275"/>
      <c r="H233" s="275"/>
      <c r="I233" s="275"/>
      <c r="J233" s="275"/>
      <c r="K233" s="275"/>
      <c r="L233" s="275"/>
      <c r="M233" s="275"/>
      <c r="N233" s="275"/>
    </row>
    <row r="234" spans="1:14" x14ac:dyDescent="0.3">
      <c r="B234" s="275"/>
      <c r="C234" s="275"/>
      <c r="D234" s="275"/>
      <c r="E234" s="275"/>
      <c r="F234" s="275"/>
      <c r="G234" s="275"/>
      <c r="H234" s="275"/>
      <c r="I234" s="275"/>
      <c r="J234" s="275"/>
      <c r="K234" s="275"/>
      <c r="L234" s="275"/>
      <c r="M234" s="275"/>
      <c r="N234" s="275"/>
    </row>
    <row r="235" spans="1:14" x14ac:dyDescent="0.3">
      <c r="B235" s="275"/>
      <c r="C235" s="275"/>
      <c r="D235" s="275"/>
      <c r="E235" s="275"/>
      <c r="F235" s="275"/>
      <c r="G235" s="275"/>
      <c r="H235" s="275"/>
      <c r="I235" s="275"/>
      <c r="J235" s="275"/>
      <c r="K235" s="275"/>
      <c r="L235" s="275"/>
      <c r="M235" s="275"/>
      <c r="N235" s="275"/>
    </row>
    <row r="236" spans="1:14" x14ac:dyDescent="0.3">
      <c r="B236" s="275"/>
      <c r="C236" s="275"/>
      <c r="D236" s="275"/>
      <c r="E236" s="275"/>
      <c r="F236" s="275"/>
      <c r="G236" s="275"/>
      <c r="H236" s="275"/>
      <c r="I236" s="275"/>
      <c r="J236" s="275"/>
      <c r="K236" s="275"/>
      <c r="L236" s="275"/>
      <c r="M236" s="275"/>
      <c r="N236" s="275"/>
    </row>
    <row r="237" spans="1:14" x14ac:dyDescent="0.3">
      <c r="B237" s="275"/>
      <c r="C237" s="275"/>
      <c r="D237" s="275"/>
      <c r="E237" s="275"/>
      <c r="F237" s="275"/>
      <c r="G237" s="275"/>
      <c r="H237" s="275"/>
      <c r="I237" s="275"/>
      <c r="J237" s="275"/>
      <c r="K237" s="275"/>
      <c r="L237" s="275"/>
      <c r="M237" s="275"/>
      <c r="N237" s="275"/>
    </row>
    <row r="238" spans="1:14" x14ac:dyDescent="0.3">
      <c r="B238" s="275"/>
      <c r="C238" s="275"/>
      <c r="D238" s="275"/>
      <c r="E238" s="275"/>
      <c r="F238" s="275"/>
      <c r="G238" s="275"/>
      <c r="H238" s="275"/>
      <c r="I238" s="275"/>
      <c r="J238" s="275"/>
      <c r="K238" s="275"/>
      <c r="L238" s="275"/>
      <c r="M238" s="275"/>
      <c r="N238" s="275"/>
    </row>
    <row r="239" spans="1:14" x14ac:dyDescent="0.3">
      <c r="B239" s="275"/>
      <c r="C239" s="275"/>
      <c r="D239" s="275"/>
      <c r="E239" s="275"/>
      <c r="F239" s="275"/>
      <c r="G239" s="275"/>
      <c r="H239" s="275"/>
      <c r="I239" s="275"/>
      <c r="J239" s="275"/>
      <c r="K239" s="275"/>
      <c r="L239" s="275"/>
      <c r="M239" s="275"/>
      <c r="N239" s="275"/>
    </row>
    <row r="240" spans="1:14" x14ac:dyDescent="0.3">
      <c r="B240" s="275"/>
      <c r="C240" s="275"/>
      <c r="D240" s="275"/>
      <c r="E240" s="275"/>
      <c r="F240" s="275"/>
      <c r="G240" s="275"/>
      <c r="H240" s="275"/>
      <c r="I240" s="275"/>
      <c r="J240" s="275"/>
      <c r="K240" s="275"/>
      <c r="L240" s="275"/>
      <c r="M240" s="275"/>
      <c r="N240" s="275"/>
    </row>
    <row r="241" spans="2:14" x14ac:dyDescent="0.3">
      <c r="B241" s="275"/>
      <c r="C241" s="275"/>
      <c r="D241" s="275"/>
      <c r="E241" s="275"/>
      <c r="F241" s="275"/>
      <c r="G241" s="275"/>
      <c r="H241" s="275"/>
      <c r="I241" s="275"/>
      <c r="J241" s="275"/>
      <c r="K241" s="275"/>
      <c r="L241" s="275"/>
      <c r="M241" s="275"/>
      <c r="N241" s="275"/>
    </row>
    <row r="242" spans="2:14" x14ac:dyDescent="0.3">
      <c r="B242" s="275"/>
      <c r="C242" s="275"/>
      <c r="D242" s="275"/>
      <c r="E242" s="275"/>
      <c r="F242" s="275"/>
      <c r="G242" s="275"/>
      <c r="H242" s="275"/>
      <c r="I242" s="275"/>
      <c r="J242" s="275"/>
      <c r="K242" s="275"/>
      <c r="L242" s="275"/>
      <c r="M242" s="275"/>
      <c r="N242" s="275"/>
    </row>
    <row r="243" spans="2:14" x14ac:dyDescent="0.3">
      <c r="B243" s="275"/>
      <c r="C243" s="275"/>
      <c r="D243" s="275"/>
      <c r="E243" s="275"/>
      <c r="F243" s="275"/>
      <c r="G243" s="275"/>
      <c r="H243" s="275"/>
      <c r="I243" s="275"/>
      <c r="J243" s="275"/>
      <c r="K243" s="275"/>
      <c r="L243" s="275"/>
      <c r="M243" s="275"/>
      <c r="N243" s="275"/>
    </row>
    <row r="244" spans="2:14" x14ac:dyDescent="0.3">
      <c r="B244" s="275"/>
      <c r="C244" s="275"/>
      <c r="D244" s="275"/>
      <c r="E244" s="275"/>
      <c r="F244" s="275"/>
      <c r="G244" s="275"/>
      <c r="H244" s="275"/>
      <c r="I244" s="275"/>
      <c r="J244" s="275"/>
      <c r="K244" s="275"/>
      <c r="L244" s="275"/>
      <c r="M244" s="275"/>
      <c r="N244" s="275"/>
    </row>
    <row r="245" spans="2:14" x14ac:dyDescent="0.3">
      <c r="B245" s="275"/>
      <c r="C245" s="275"/>
      <c r="D245" s="275"/>
      <c r="E245" s="275"/>
      <c r="F245" s="275"/>
      <c r="G245" s="275"/>
      <c r="H245" s="275"/>
      <c r="I245" s="275"/>
      <c r="J245" s="275"/>
      <c r="K245" s="275"/>
      <c r="L245" s="275"/>
      <c r="M245" s="275"/>
      <c r="N245" s="275"/>
    </row>
    <row r="246" spans="2:14" x14ac:dyDescent="0.3">
      <c r="B246" s="275"/>
      <c r="C246" s="275"/>
      <c r="D246" s="275"/>
      <c r="E246" s="275"/>
      <c r="F246" s="275"/>
      <c r="G246" s="275"/>
      <c r="H246" s="275"/>
      <c r="I246" s="275"/>
      <c r="J246" s="275"/>
      <c r="K246" s="275"/>
      <c r="L246" s="275"/>
      <c r="M246" s="275"/>
      <c r="N246" s="275"/>
    </row>
  </sheetData>
  <sheetProtection algorithmName="SHA-512" hashValue="eLMpgSimpnMORAGcImIHvkf5Esdc7eTGehDSBDMNUx/mpwvFtZ8KaJxVpBilq/9jawutZPcpaCBEZyhGXZIfFA==" saltValue="t9BDWMj9Ig/D1jWpYUvStg==" spinCount="100000" sheet="1" objects="1" scenarios="1"/>
  <mergeCells count="167">
    <mergeCell ref="B42:N44"/>
    <mergeCell ref="G191:H191"/>
    <mergeCell ref="B22:N24"/>
    <mergeCell ref="B11:N16"/>
    <mergeCell ref="B17:N17"/>
    <mergeCell ref="B29:N31"/>
    <mergeCell ref="B150:D152"/>
    <mergeCell ref="E150:F152"/>
    <mergeCell ref="G150:H152"/>
    <mergeCell ref="I150:M152"/>
    <mergeCell ref="N150:N152"/>
    <mergeCell ref="B146:D149"/>
    <mergeCell ref="E146:F149"/>
    <mergeCell ref="G146:H149"/>
    <mergeCell ref="I146:M149"/>
    <mergeCell ref="N146:N149"/>
    <mergeCell ref="B143:D145"/>
    <mergeCell ref="E143:F145"/>
    <mergeCell ref="G143:H145"/>
    <mergeCell ref="I143:M145"/>
    <mergeCell ref="N143:N145"/>
    <mergeCell ref="B138:D142"/>
    <mergeCell ref="E138:F142"/>
    <mergeCell ref="G138:H142"/>
    <mergeCell ref="I138:M142"/>
    <mergeCell ref="N138:N142"/>
    <mergeCell ref="B133:D137"/>
    <mergeCell ref="E133:F137"/>
    <mergeCell ref="G133:H137"/>
    <mergeCell ref="I133:M137"/>
    <mergeCell ref="N133:N137"/>
    <mergeCell ref="B129:D132"/>
    <mergeCell ref="E129:F132"/>
    <mergeCell ref="G129:H132"/>
    <mergeCell ref="I129:M132"/>
    <mergeCell ref="N129:N132"/>
    <mergeCell ref="B126:D128"/>
    <mergeCell ref="E126:F128"/>
    <mergeCell ref="G126:H128"/>
    <mergeCell ref="I126:M128"/>
    <mergeCell ref="N126:N128"/>
    <mergeCell ref="B121:D122"/>
    <mergeCell ref="E121:F122"/>
    <mergeCell ref="G121:H122"/>
    <mergeCell ref="I121:M122"/>
    <mergeCell ref="N121:N122"/>
    <mergeCell ref="B101:D102"/>
    <mergeCell ref="E101:F102"/>
    <mergeCell ref="G101:H102"/>
    <mergeCell ref="B115:D116"/>
    <mergeCell ref="E115:F116"/>
    <mergeCell ref="G115:H116"/>
    <mergeCell ref="I115:M116"/>
    <mergeCell ref="N115:N116"/>
    <mergeCell ref="B123:D124"/>
    <mergeCell ref="E123:F124"/>
    <mergeCell ref="G123:H124"/>
    <mergeCell ref="I123:M124"/>
    <mergeCell ref="N123:N124"/>
    <mergeCell ref="B119:D120"/>
    <mergeCell ref="E119:F120"/>
    <mergeCell ref="G119:H120"/>
    <mergeCell ref="I119:M120"/>
    <mergeCell ref="N119:N120"/>
    <mergeCell ref="B117:D118"/>
    <mergeCell ref="E117:F118"/>
    <mergeCell ref="G117:H118"/>
    <mergeCell ref="I117:M118"/>
    <mergeCell ref="N117:N118"/>
    <mergeCell ref="G112:H114"/>
    <mergeCell ref="N112:N114"/>
    <mergeCell ref="B103:D105"/>
    <mergeCell ref="E103:F105"/>
    <mergeCell ref="G103:H105"/>
    <mergeCell ref="I103:M105"/>
    <mergeCell ref="N103:N105"/>
    <mergeCell ref="B109:D111"/>
    <mergeCell ref="E109:F111"/>
    <mergeCell ref="G109:H111"/>
    <mergeCell ref="I109:M111"/>
    <mergeCell ref="N109:N111"/>
    <mergeCell ref="B106:D108"/>
    <mergeCell ref="E106:F108"/>
    <mergeCell ref="G106:H108"/>
    <mergeCell ref="I106:M108"/>
    <mergeCell ref="N106:N108"/>
    <mergeCell ref="G97:H100"/>
    <mergeCell ref="I97:M100"/>
    <mergeCell ref="B201:F201"/>
    <mergeCell ref="B78:D79"/>
    <mergeCell ref="E78:F79"/>
    <mergeCell ref="G78:H79"/>
    <mergeCell ref="N78:N79"/>
    <mergeCell ref="I78:M79"/>
    <mergeCell ref="B81:D83"/>
    <mergeCell ref="E81:F83"/>
    <mergeCell ref="G81:H83"/>
    <mergeCell ref="I81:M83"/>
    <mergeCell ref="N81:N83"/>
    <mergeCell ref="N97:N100"/>
    <mergeCell ref="E84:F88"/>
    <mergeCell ref="G84:H88"/>
    <mergeCell ref="I84:M88"/>
    <mergeCell ref="N84:N88"/>
    <mergeCell ref="B89:D92"/>
    <mergeCell ref="E89:F92"/>
    <mergeCell ref="N94:N96"/>
    <mergeCell ref="B112:D114"/>
    <mergeCell ref="E112:F114"/>
    <mergeCell ref="I112:M114"/>
    <mergeCell ref="B84:D88"/>
    <mergeCell ref="B94:D96"/>
    <mergeCell ref="B200:F200"/>
    <mergeCell ref="B49:N57"/>
    <mergeCell ref="B59:J60"/>
    <mergeCell ref="L59:M59"/>
    <mergeCell ref="B69:N69"/>
    <mergeCell ref="B66:J66"/>
    <mergeCell ref="B67:J67"/>
    <mergeCell ref="K191:L191"/>
    <mergeCell ref="B184:J184"/>
    <mergeCell ref="B185:J185"/>
    <mergeCell ref="I191:J191"/>
    <mergeCell ref="B74:N76"/>
    <mergeCell ref="B183:J183"/>
    <mergeCell ref="B157:N158"/>
    <mergeCell ref="B163:N166"/>
    <mergeCell ref="B167:N167"/>
    <mergeCell ref="B172:N176"/>
    <mergeCell ref="B181:J182"/>
    <mergeCell ref="I101:M102"/>
    <mergeCell ref="N101:N102"/>
    <mergeCell ref="B97:D100"/>
    <mergeCell ref="E97:F100"/>
    <mergeCell ref="G94:H96"/>
    <mergeCell ref="I94:M96"/>
    <mergeCell ref="E94:F96"/>
    <mergeCell ref="B36:N37"/>
    <mergeCell ref="B233:N246"/>
    <mergeCell ref="B61:J61"/>
    <mergeCell ref="B62:J62"/>
    <mergeCell ref="B63:J63"/>
    <mergeCell ref="B64:J64"/>
    <mergeCell ref="B65:J65"/>
    <mergeCell ref="L181:M181"/>
    <mergeCell ref="B186:N188"/>
    <mergeCell ref="B190:F192"/>
    <mergeCell ref="G190:H190"/>
    <mergeCell ref="I190:L190"/>
    <mergeCell ref="B202:F202"/>
    <mergeCell ref="B68:J68"/>
    <mergeCell ref="B222:N223"/>
    <mergeCell ref="B228:N228"/>
    <mergeCell ref="B217:N217"/>
    <mergeCell ref="B212:N212"/>
    <mergeCell ref="G89:H92"/>
    <mergeCell ref="I89:M92"/>
    <mergeCell ref="N89:N92"/>
    <mergeCell ref="B204:N207"/>
    <mergeCell ref="B194:F194"/>
    <mergeCell ref="B195:F195"/>
    <mergeCell ref="B197:F197"/>
    <mergeCell ref="B198:F198"/>
    <mergeCell ref="B199:F199"/>
    <mergeCell ref="M190:P190"/>
    <mergeCell ref="M191:N191"/>
    <mergeCell ref="O191:P191"/>
  </mergeCells>
  <hyperlinks>
    <hyperlink ref="B167:N167" r:id="rId1" display="The Company's shareholding structure is publicly disclosed on the Investor Relations website. Click here to access it." xr:uid="{4CD6E91B-C96F-4A3A-A81F-BE0B449D8364}"/>
    <hyperlink ref="B17:N17" r:id="rId2" display="Para mais informações, clique aqui e consulte o item 11 de nosso Formulário de Referência." xr:uid="{41D577CF-F5C8-4949-94A2-152FE1C894AB}"/>
    <hyperlink ref="B1" location="Home!A1" display="Home" xr:uid="{0245E934-37C8-443A-A754-D869FC9656D4}"/>
    <hyperlink ref="A1" location="Home!A1" display="Home!A1" xr:uid="{E88F1690-D34A-40E1-A362-A70509F89CD8}"/>
    <hyperlink ref="C1" location="GRI!A1" display="Índice GRI" xr:uid="{105BFF9B-205F-4EB9-A234-809F54077690}"/>
    <hyperlink ref="D1" location="SASB!A1" display="Índice SASB" xr:uid="{B0AF81BB-E915-4679-BB47-D347A9639E98}"/>
    <hyperlink ref="E1" location="TCFD!A1" display="Índice TCFD" xr:uid="{76DF0B97-1A04-4E47-A27A-7FB43F75E024}"/>
    <hyperlink ref="F1" location="Climate!A1" display="Climate change" xr:uid="{CC9071D9-380F-4AB2-BFEE-5FDBF56F3094}"/>
    <hyperlink ref="G1" location="Water!A1" display="Water and effluents" xr:uid="{3AE3000B-40FF-425C-8A8E-244B2456F744}"/>
    <hyperlink ref="H1" location="Environment!A1" display="Environmental management" xr:uid="{9BFBB2A0-27ED-4F90-B8BB-F6BFC6341D6A}"/>
    <hyperlink ref="I1" location="Talent!A1" display="Talent management" xr:uid="{AB75EED5-C628-4FA1-93D1-5EDC25D58575}"/>
    <hyperlink ref="J1" location="'Socio-EconomicImpact'!A1" display="Socio-economic impact" xr:uid="{54034456-EC59-4854-B872-B58D087F0A4E}"/>
    <hyperlink ref="K1" location="HumanRights!A1" display="Human rights" xr:uid="{5050E906-5151-4654-B758-9FB7174B411B}"/>
    <hyperlink ref="L1" location="Safety!A1" display="Safety" xr:uid="{33B2A127-4D7C-47B1-8EB0-13EE6A5EE255}"/>
    <hyperlink ref="M1" location="Assets!A1" display="Asset management" xr:uid="{1F556F3C-F59C-4135-ADD1-6D4FA4A540D8}"/>
    <hyperlink ref="N1" location="Ethics!A1" display="Ethics and integrity" xr:uid="{F1E8035C-D186-4208-83FC-82762B6CB226}"/>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11667-F48A-400A-A044-94AF8C21DE5A}">
  <dimension ref="A1:S109"/>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212" t="s">
        <v>72</v>
      </c>
    </row>
    <row r="6" spans="1:19" s="47" customFormat="1" ht="13.5" x14ac:dyDescent="0.3">
      <c r="B6" s="235" t="s">
        <v>91</v>
      </c>
      <c r="C6" s="235"/>
      <c r="D6" s="235"/>
      <c r="E6" s="235"/>
      <c r="F6" s="235"/>
      <c r="G6" s="235"/>
      <c r="H6" s="235"/>
      <c r="I6" s="235"/>
      <c r="J6" s="235"/>
      <c r="K6" s="235"/>
      <c r="L6" s="235"/>
      <c r="M6" s="235"/>
      <c r="N6" s="235"/>
    </row>
    <row r="7" spans="1:19" s="47" customFormat="1" ht="13.5" x14ac:dyDescent="0.3">
      <c r="B7" s="235"/>
      <c r="C7" s="235"/>
      <c r="D7" s="235"/>
      <c r="E7" s="235"/>
      <c r="F7" s="235"/>
      <c r="G7" s="235"/>
      <c r="H7" s="235"/>
      <c r="I7" s="235"/>
      <c r="J7" s="235"/>
      <c r="K7" s="235"/>
      <c r="L7" s="235"/>
      <c r="M7" s="235"/>
      <c r="N7" s="235"/>
    </row>
    <row r="8" spans="1:19" s="47" customFormat="1" ht="13.5" x14ac:dyDescent="0.3">
      <c r="B8" s="235"/>
      <c r="C8" s="235"/>
      <c r="D8" s="235"/>
      <c r="E8" s="235"/>
      <c r="F8" s="235"/>
      <c r="G8" s="235"/>
      <c r="H8" s="235"/>
      <c r="I8" s="235"/>
      <c r="J8" s="235"/>
      <c r="K8" s="235"/>
      <c r="L8" s="235"/>
      <c r="M8" s="235"/>
      <c r="N8" s="235"/>
    </row>
    <row r="9" spans="1:19" s="47" customFormat="1" ht="13.5" x14ac:dyDescent="0.3">
      <c r="B9" s="236" t="s">
        <v>92</v>
      </c>
      <c r="C9" s="236"/>
      <c r="D9" s="236"/>
      <c r="E9" s="236"/>
      <c r="F9" s="236"/>
      <c r="G9" s="236"/>
      <c r="H9" s="236"/>
      <c r="I9" s="236"/>
      <c r="J9" s="236"/>
      <c r="K9" s="236"/>
      <c r="L9" s="236"/>
      <c r="M9" s="236"/>
      <c r="N9" s="236"/>
    </row>
    <row r="11" spans="1:19" s="47" customFormat="1" ht="13.5" x14ac:dyDescent="0.3">
      <c r="B11" s="250" t="s">
        <v>93</v>
      </c>
      <c r="C11" s="250"/>
      <c r="D11" s="250"/>
      <c r="E11" s="250"/>
      <c r="F11" s="250" t="s">
        <v>94</v>
      </c>
      <c r="G11" s="250"/>
      <c r="H11" s="250"/>
      <c r="I11" s="250"/>
      <c r="J11" s="250"/>
      <c r="K11" s="250"/>
      <c r="L11" s="250"/>
      <c r="M11" s="250" t="s">
        <v>95</v>
      </c>
      <c r="N11" s="250"/>
    </row>
    <row r="12" spans="1:19" s="213" customFormat="1" ht="16.5" x14ac:dyDescent="0.3">
      <c r="B12" s="237" t="s">
        <v>96</v>
      </c>
      <c r="C12" s="237"/>
      <c r="D12" s="237"/>
      <c r="E12" s="237"/>
      <c r="F12" s="237" t="s">
        <v>97</v>
      </c>
      <c r="G12" s="237"/>
      <c r="H12" s="237"/>
      <c r="I12" s="237"/>
      <c r="J12" s="237"/>
      <c r="K12" s="237"/>
      <c r="L12" s="237"/>
      <c r="M12" s="233" t="s">
        <v>78</v>
      </c>
      <c r="N12" s="233"/>
    </row>
    <row r="13" spans="1:19" s="213" customFormat="1" ht="16.5" x14ac:dyDescent="0.3">
      <c r="B13" s="238"/>
      <c r="C13" s="238"/>
      <c r="D13" s="238"/>
      <c r="E13" s="238"/>
      <c r="F13" s="238" t="s">
        <v>98</v>
      </c>
      <c r="G13" s="238"/>
      <c r="H13" s="238"/>
      <c r="I13" s="238"/>
      <c r="J13" s="238"/>
      <c r="K13" s="238"/>
      <c r="L13" s="238"/>
      <c r="M13" s="234" t="s">
        <v>78</v>
      </c>
      <c r="N13" s="234"/>
    </row>
    <row r="14" spans="1:19" s="213" customFormat="1" ht="16.5" x14ac:dyDescent="0.3">
      <c r="B14" s="238"/>
      <c r="C14" s="238"/>
      <c r="D14" s="238"/>
      <c r="E14" s="238"/>
      <c r="F14" s="238" t="s">
        <v>99</v>
      </c>
      <c r="G14" s="238"/>
      <c r="H14" s="238"/>
      <c r="I14" s="238"/>
      <c r="J14" s="238"/>
      <c r="K14" s="238"/>
      <c r="L14" s="238"/>
      <c r="M14" s="234" t="s">
        <v>83</v>
      </c>
      <c r="N14" s="234"/>
    </row>
    <row r="15" spans="1:19" s="213" customFormat="1" ht="16.5" x14ac:dyDescent="0.3">
      <c r="B15" s="238"/>
      <c r="C15" s="238"/>
      <c r="D15" s="238"/>
      <c r="E15" s="238"/>
      <c r="F15" s="238" t="s">
        <v>100</v>
      </c>
      <c r="G15" s="238"/>
      <c r="H15" s="238"/>
      <c r="I15" s="238"/>
      <c r="J15" s="238"/>
      <c r="K15" s="238"/>
      <c r="L15" s="238"/>
      <c r="M15" s="234" t="s">
        <v>83</v>
      </c>
      <c r="N15" s="234"/>
    </row>
    <row r="16" spans="1:19" s="213" customFormat="1" ht="16.5" x14ac:dyDescent="0.3">
      <c r="B16" s="238"/>
      <c r="C16" s="238"/>
      <c r="D16" s="238"/>
      <c r="E16" s="238"/>
      <c r="F16" s="238" t="s">
        <v>101</v>
      </c>
      <c r="G16" s="238"/>
      <c r="H16" s="238"/>
      <c r="I16" s="238"/>
      <c r="J16" s="238"/>
      <c r="K16" s="238"/>
      <c r="L16" s="238"/>
      <c r="M16" s="234" t="s">
        <v>83</v>
      </c>
      <c r="N16" s="234"/>
    </row>
    <row r="17" spans="2:14" s="213" customFormat="1" ht="16.5" x14ac:dyDescent="0.3">
      <c r="B17" s="238"/>
      <c r="C17" s="238"/>
      <c r="D17" s="238"/>
      <c r="E17" s="238"/>
      <c r="F17" s="238" t="s">
        <v>102</v>
      </c>
      <c r="G17" s="238"/>
      <c r="H17" s="238"/>
      <c r="I17" s="238"/>
      <c r="J17" s="238"/>
      <c r="K17" s="238"/>
      <c r="L17" s="238"/>
      <c r="M17" s="234" t="s">
        <v>83</v>
      </c>
      <c r="N17" s="234"/>
    </row>
    <row r="18" spans="2:14" s="213" customFormat="1" ht="16.5" x14ac:dyDescent="0.3">
      <c r="B18" s="238"/>
      <c r="C18" s="238"/>
      <c r="D18" s="238"/>
      <c r="E18" s="238"/>
      <c r="F18" s="238" t="s">
        <v>103</v>
      </c>
      <c r="G18" s="238"/>
      <c r="H18" s="238"/>
      <c r="I18" s="238"/>
      <c r="J18" s="238"/>
      <c r="K18" s="238"/>
      <c r="L18" s="238"/>
      <c r="M18" s="234" t="s">
        <v>83</v>
      </c>
      <c r="N18" s="234"/>
    </row>
    <row r="19" spans="2:14" s="213" customFormat="1" ht="16.5" x14ac:dyDescent="0.3">
      <c r="B19" s="238"/>
      <c r="C19" s="238"/>
      <c r="D19" s="238"/>
      <c r="E19" s="238"/>
      <c r="F19" s="238" t="s">
        <v>104</v>
      </c>
      <c r="G19" s="238"/>
      <c r="H19" s="238"/>
      <c r="I19" s="238"/>
      <c r="J19" s="238"/>
      <c r="K19" s="238"/>
      <c r="L19" s="238"/>
      <c r="M19" s="234" t="s">
        <v>78</v>
      </c>
      <c r="N19" s="234"/>
    </row>
    <row r="20" spans="2:14" s="213" customFormat="1" ht="16.5" x14ac:dyDescent="0.3">
      <c r="B20" s="238"/>
      <c r="C20" s="238"/>
      <c r="D20" s="238"/>
      <c r="E20" s="238"/>
      <c r="F20" s="238" t="s">
        <v>105</v>
      </c>
      <c r="G20" s="238"/>
      <c r="H20" s="238"/>
      <c r="I20" s="238"/>
      <c r="J20" s="238"/>
      <c r="K20" s="238"/>
      <c r="L20" s="238"/>
      <c r="M20" s="234" t="s">
        <v>78</v>
      </c>
      <c r="N20" s="234"/>
    </row>
    <row r="21" spans="2:14" s="213" customFormat="1" ht="16.5" x14ac:dyDescent="0.3">
      <c r="B21" s="238"/>
      <c r="C21" s="238"/>
      <c r="D21" s="238"/>
      <c r="E21" s="238"/>
      <c r="F21" s="238" t="s">
        <v>106</v>
      </c>
      <c r="G21" s="238"/>
      <c r="H21" s="238"/>
      <c r="I21" s="238"/>
      <c r="J21" s="238"/>
      <c r="K21" s="238"/>
      <c r="L21" s="238"/>
      <c r="M21" s="234" t="s">
        <v>79</v>
      </c>
      <c r="N21" s="234"/>
    </row>
    <row r="22" spans="2:14" s="213" customFormat="1" ht="16.5" x14ac:dyDescent="0.3">
      <c r="B22" s="238"/>
      <c r="C22" s="238"/>
      <c r="D22" s="238"/>
      <c r="E22" s="238"/>
      <c r="F22" s="238" t="s">
        <v>107</v>
      </c>
      <c r="G22" s="238"/>
      <c r="H22" s="238"/>
      <c r="I22" s="238"/>
      <c r="J22" s="238"/>
      <c r="K22" s="238"/>
      <c r="L22" s="238"/>
      <c r="M22" s="234" t="s">
        <v>83</v>
      </c>
      <c r="N22" s="234"/>
    </row>
    <row r="23" spans="2:14" s="213" customFormat="1" ht="16.5" x14ac:dyDescent="0.3">
      <c r="B23" s="238"/>
      <c r="C23" s="238"/>
      <c r="D23" s="238"/>
      <c r="E23" s="238"/>
      <c r="F23" s="238" t="s">
        <v>108</v>
      </c>
      <c r="G23" s="238"/>
      <c r="H23" s="238"/>
      <c r="I23" s="238"/>
      <c r="J23" s="238"/>
      <c r="K23" s="238"/>
      <c r="L23" s="238"/>
      <c r="M23" s="234" t="s">
        <v>83</v>
      </c>
      <c r="N23" s="234"/>
    </row>
    <row r="24" spans="2:14" s="213" customFormat="1" ht="16.5" x14ac:dyDescent="0.3">
      <c r="B24" s="238"/>
      <c r="C24" s="238"/>
      <c r="D24" s="238"/>
      <c r="E24" s="238"/>
      <c r="F24" s="238" t="s">
        <v>109</v>
      </c>
      <c r="G24" s="238"/>
      <c r="H24" s="238"/>
      <c r="I24" s="238"/>
      <c r="J24" s="238"/>
      <c r="K24" s="238"/>
      <c r="L24" s="238"/>
      <c r="M24" s="234" t="s">
        <v>78</v>
      </c>
      <c r="N24" s="234"/>
    </row>
    <row r="25" spans="2:14" s="213" customFormat="1" ht="16.5" x14ac:dyDescent="0.3">
      <c r="B25" s="239" t="s">
        <v>110</v>
      </c>
      <c r="C25" s="239"/>
      <c r="D25" s="239"/>
      <c r="E25" s="239"/>
      <c r="F25" s="239" t="s">
        <v>111</v>
      </c>
      <c r="G25" s="239"/>
      <c r="H25" s="239"/>
      <c r="I25" s="239"/>
      <c r="J25" s="239"/>
      <c r="K25" s="239"/>
      <c r="L25" s="239"/>
      <c r="M25" s="240" t="s">
        <v>75</v>
      </c>
      <c r="N25" s="240"/>
    </row>
    <row r="26" spans="2:14" s="213" customFormat="1" ht="16.5" x14ac:dyDescent="0.3">
      <c r="B26" s="239"/>
      <c r="C26" s="239"/>
      <c r="D26" s="239"/>
      <c r="E26" s="239"/>
      <c r="F26" s="239" t="s">
        <v>112</v>
      </c>
      <c r="G26" s="239"/>
      <c r="H26" s="239"/>
      <c r="I26" s="239"/>
      <c r="J26" s="239"/>
      <c r="K26" s="239"/>
      <c r="L26" s="239"/>
      <c r="M26" s="240" t="s">
        <v>82</v>
      </c>
      <c r="N26" s="240"/>
    </row>
    <row r="27" spans="2:14" s="213" customFormat="1" ht="16.5" x14ac:dyDescent="0.3">
      <c r="B27" s="239"/>
      <c r="C27" s="239"/>
      <c r="D27" s="239"/>
      <c r="E27" s="239"/>
      <c r="F27" s="239"/>
      <c r="G27" s="239"/>
      <c r="H27" s="239"/>
      <c r="I27" s="239"/>
      <c r="J27" s="239"/>
      <c r="K27" s="239"/>
      <c r="L27" s="239"/>
      <c r="M27" s="240"/>
      <c r="N27" s="240"/>
    </row>
    <row r="28" spans="2:14" s="213" customFormat="1" ht="16.5" x14ac:dyDescent="0.3">
      <c r="B28" s="239"/>
      <c r="C28" s="239"/>
      <c r="D28" s="239"/>
      <c r="E28" s="239"/>
      <c r="F28" s="241" t="s">
        <v>113</v>
      </c>
      <c r="G28" s="241"/>
      <c r="H28" s="241"/>
      <c r="I28" s="241"/>
      <c r="J28" s="241"/>
      <c r="K28" s="241"/>
      <c r="L28" s="241"/>
      <c r="M28" s="244" t="s">
        <v>82</v>
      </c>
      <c r="N28" s="244"/>
    </row>
    <row r="29" spans="2:14" s="213" customFormat="1" ht="16.5" x14ac:dyDescent="0.3">
      <c r="B29" s="239"/>
      <c r="C29" s="239"/>
      <c r="D29" s="239"/>
      <c r="E29" s="239"/>
      <c r="F29" s="239" t="s">
        <v>114</v>
      </c>
      <c r="G29" s="239"/>
      <c r="H29" s="239"/>
      <c r="I29" s="239"/>
      <c r="J29" s="239"/>
      <c r="K29" s="239"/>
      <c r="L29" s="239"/>
      <c r="M29" s="240" t="s">
        <v>82</v>
      </c>
      <c r="N29" s="240"/>
    </row>
    <row r="30" spans="2:14" s="213" customFormat="1" ht="16.5" x14ac:dyDescent="0.3">
      <c r="B30" s="239"/>
      <c r="C30" s="239"/>
      <c r="D30" s="239"/>
      <c r="E30" s="239"/>
      <c r="F30" s="239"/>
      <c r="G30" s="239"/>
      <c r="H30" s="239"/>
      <c r="I30" s="239"/>
      <c r="J30" s="239"/>
      <c r="K30" s="239"/>
      <c r="L30" s="239"/>
      <c r="M30" s="240"/>
      <c r="N30" s="240"/>
    </row>
    <row r="31" spans="2:14" s="213" customFormat="1" ht="16.5" x14ac:dyDescent="0.3">
      <c r="B31" s="239"/>
      <c r="C31" s="239"/>
      <c r="D31" s="239"/>
      <c r="E31" s="239"/>
      <c r="F31" s="239" t="s">
        <v>115</v>
      </c>
      <c r="G31" s="239"/>
      <c r="H31" s="239"/>
      <c r="I31" s="239"/>
      <c r="J31" s="239"/>
      <c r="K31" s="239"/>
      <c r="L31" s="239"/>
      <c r="M31" s="240" t="s">
        <v>81</v>
      </c>
      <c r="N31" s="240"/>
    </row>
    <row r="32" spans="2:14" s="213" customFormat="1" ht="16.5" x14ac:dyDescent="0.3">
      <c r="B32" s="239"/>
      <c r="C32" s="239"/>
      <c r="D32" s="239"/>
      <c r="E32" s="239"/>
      <c r="F32" s="241" t="s">
        <v>116</v>
      </c>
      <c r="G32" s="241"/>
      <c r="H32" s="241"/>
      <c r="I32" s="241"/>
      <c r="J32" s="241"/>
      <c r="K32" s="241"/>
      <c r="L32" s="241"/>
      <c r="M32" s="244" t="s">
        <v>79</v>
      </c>
      <c r="N32" s="244"/>
    </row>
    <row r="33" spans="2:14" s="213" customFormat="1" ht="16.5" x14ac:dyDescent="0.3">
      <c r="B33" s="239"/>
      <c r="C33" s="239"/>
      <c r="D33" s="239"/>
      <c r="E33" s="239"/>
      <c r="F33" s="241" t="s">
        <v>117</v>
      </c>
      <c r="G33" s="241"/>
      <c r="H33" s="241"/>
      <c r="I33" s="241"/>
      <c r="J33" s="241"/>
      <c r="K33" s="241"/>
      <c r="L33" s="241"/>
      <c r="M33" s="244" t="s">
        <v>83</v>
      </c>
      <c r="N33" s="244"/>
    </row>
    <row r="34" spans="2:14" s="213" customFormat="1" ht="16.5" x14ac:dyDescent="0.3">
      <c r="B34" s="239"/>
      <c r="C34" s="239"/>
      <c r="D34" s="239"/>
      <c r="E34" s="239"/>
      <c r="F34" s="239" t="s">
        <v>118</v>
      </c>
      <c r="G34" s="239"/>
      <c r="H34" s="239"/>
      <c r="I34" s="239"/>
      <c r="J34" s="239"/>
      <c r="K34" s="239"/>
      <c r="L34" s="239"/>
      <c r="M34" s="240" t="s">
        <v>83</v>
      </c>
      <c r="N34" s="240"/>
    </row>
    <row r="35" spans="2:14" s="213" customFormat="1" ht="16.5" x14ac:dyDescent="0.3">
      <c r="B35" s="239"/>
      <c r="C35" s="239"/>
      <c r="D35" s="239"/>
      <c r="E35" s="239"/>
      <c r="F35" s="239"/>
      <c r="G35" s="239"/>
      <c r="H35" s="239"/>
      <c r="I35" s="239"/>
      <c r="J35" s="239"/>
      <c r="K35" s="239"/>
      <c r="L35" s="239"/>
      <c r="M35" s="240"/>
      <c r="N35" s="240"/>
    </row>
    <row r="36" spans="2:14" s="213" customFormat="1" ht="16.5" x14ac:dyDescent="0.3">
      <c r="B36" s="239"/>
      <c r="C36" s="239"/>
      <c r="D36" s="239"/>
      <c r="E36" s="239"/>
      <c r="F36" s="239" t="s">
        <v>119</v>
      </c>
      <c r="G36" s="239"/>
      <c r="H36" s="239"/>
      <c r="I36" s="239"/>
      <c r="J36" s="239"/>
      <c r="K36" s="239"/>
      <c r="L36" s="239"/>
      <c r="M36" s="240" t="s">
        <v>79</v>
      </c>
      <c r="N36" s="240"/>
    </row>
    <row r="37" spans="2:14" s="213" customFormat="1" ht="16.5" x14ac:dyDescent="0.3">
      <c r="B37" s="239"/>
      <c r="C37" s="239"/>
      <c r="D37" s="239"/>
      <c r="E37" s="239"/>
      <c r="F37" s="239"/>
      <c r="G37" s="239"/>
      <c r="H37" s="239"/>
      <c r="I37" s="239"/>
      <c r="J37" s="239"/>
      <c r="K37" s="239"/>
      <c r="L37" s="239"/>
      <c r="M37" s="240"/>
      <c r="N37" s="240"/>
    </row>
    <row r="38" spans="2:14" s="213" customFormat="1" ht="16.5" x14ac:dyDescent="0.3">
      <c r="B38" s="239"/>
      <c r="C38" s="239"/>
      <c r="D38" s="239"/>
      <c r="E38" s="239"/>
      <c r="F38" s="239"/>
      <c r="G38" s="239"/>
      <c r="H38" s="239"/>
      <c r="I38" s="239"/>
      <c r="J38" s="239"/>
      <c r="K38" s="239"/>
      <c r="L38" s="239"/>
      <c r="M38" s="240"/>
      <c r="N38" s="240"/>
    </row>
    <row r="39" spans="2:14" s="213" customFormat="1" ht="16.5" x14ac:dyDescent="0.3">
      <c r="B39" s="242" t="s">
        <v>120</v>
      </c>
      <c r="C39" s="242"/>
      <c r="D39" s="242"/>
      <c r="E39" s="242"/>
      <c r="F39" s="238" t="s">
        <v>121</v>
      </c>
      <c r="G39" s="238"/>
      <c r="H39" s="238"/>
      <c r="I39" s="238"/>
      <c r="J39" s="238"/>
      <c r="K39" s="238"/>
      <c r="L39" s="238"/>
      <c r="M39" s="234" t="s">
        <v>79</v>
      </c>
      <c r="N39" s="234"/>
    </row>
    <row r="40" spans="2:14" s="213" customFormat="1" ht="16.5" x14ac:dyDescent="0.3">
      <c r="B40" s="242"/>
      <c r="C40" s="242"/>
      <c r="D40" s="242"/>
      <c r="E40" s="242"/>
      <c r="F40" s="238" t="s">
        <v>122</v>
      </c>
      <c r="G40" s="238"/>
      <c r="H40" s="238"/>
      <c r="I40" s="238"/>
      <c r="J40" s="238"/>
      <c r="K40" s="238"/>
      <c r="L40" s="238"/>
      <c r="M40" s="243" t="s">
        <v>75</v>
      </c>
      <c r="N40" s="243"/>
    </row>
    <row r="41" spans="2:14" s="213" customFormat="1" ht="16.5" x14ac:dyDescent="0.3">
      <c r="B41" s="242"/>
      <c r="C41" s="242"/>
      <c r="D41" s="242"/>
      <c r="E41" s="242"/>
      <c r="F41" s="238" t="s">
        <v>123</v>
      </c>
      <c r="G41" s="238"/>
      <c r="H41" s="238"/>
      <c r="I41" s="238"/>
      <c r="J41" s="238"/>
      <c r="K41" s="238"/>
      <c r="L41" s="238"/>
      <c r="M41" s="234" t="s">
        <v>79</v>
      </c>
      <c r="N41" s="234"/>
    </row>
    <row r="42" spans="2:14" s="213" customFormat="1" ht="16.5" x14ac:dyDescent="0.3">
      <c r="B42" s="239" t="s">
        <v>124</v>
      </c>
      <c r="C42" s="239"/>
      <c r="D42" s="239"/>
      <c r="E42" s="239"/>
      <c r="F42" s="241" t="s">
        <v>125</v>
      </c>
      <c r="G42" s="241"/>
      <c r="H42" s="241"/>
      <c r="I42" s="241"/>
      <c r="J42" s="241"/>
      <c r="K42" s="241"/>
      <c r="L42" s="241"/>
      <c r="M42" s="240" t="s">
        <v>79</v>
      </c>
      <c r="N42" s="240"/>
    </row>
    <row r="43" spans="2:14" s="213" customFormat="1" ht="16.5" x14ac:dyDescent="0.3">
      <c r="B43" s="242" t="s">
        <v>126</v>
      </c>
      <c r="C43" s="242"/>
      <c r="D43" s="242"/>
      <c r="E43" s="242"/>
      <c r="F43" s="238" t="s">
        <v>127</v>
      </c>
      <c r="G43" s="238"/>
      <c r="H43" s="238"/>
      <c r="I43" s="238"/>
      <c r="J43" s="238"/>
      <c r="K43" s="238"/>
      <c r="L43" s="238"/>
      <c r="M43" s="234" t="s">
        <v>79</v>
      </c>
      <c r="N43" s="234"/>
    </row>
    <row r="44" spans="2:14" s="213" customFormat="1" ht="16.5" x14ac:dyDescent="0.3">
      <c r="B44" s="242"/>
      <c r="C44" s="242"/>
      <c r="D44" s="242"/>
      <c r="E44" s="242"/>
      <c r="F44" s="238" t="s">
        <v>128</v>
      </c>
      <c r="G44" s="238"/>
      <c r="H44" s="238"/>
      <c r="I44" s="238"/>
      <c r="J44" s="238"/>
      <c r="K44" s="238"/>
      <c r="L44" s="238"/>
      <c r="M44" s="234" t="s">
        <v>79</v>
      </c>
      <c r="N44" s="234"/>
    </row>
    <row r="45" spans="2:14" s="213" customFormat="1" ht="16.5" x14ac:dyDescent="0.3">
      <c r="B45" s="239" t="s">
        <v>130</v>
      </c>
      <c r="C45" s="239"/>
      <c r="D45" s="239"/>
      <c r="E45" s="239"/>
      <c r="F45" s="241" t="s">
        <v>129</v>
      </c>
      <c r="G45" s="241"/>
      <c r="H45" s="241"/>
      <c r="I45" s="241"/>
      <c r="J45" s="241"/>
      <c r="K45" s="241"/>
      <c r="L45" s="241"/>
      <c r="M45" s="244" t="s">
        <v>79</v>
      </c>
      <c r="N45" s="244"/>
    </row>
    <row r="46" spans="2:14" s="213" customFormat="1" ht="16.5" x14ac:dyDescent="0.3">
      <c r="B46" s="239"/>
      <c r="C46" s="239"/>
      <c r="D46" s="239"/>
      <c r="E46" s="239"/>
      <c r="F46" s="241"/>
      <c r="G46" s="241"/>
      <c r="H46" s="241"/>
      <c r="I46" s="241"/>
      <c r="J46" s="241"/>
      <c r="K46" s="241"/>
      <c r="L46" s="241"/>
      <c r="M46" s="244"/>
      <c r="N46" s="244"/>
    </row>
    <row r="47" spans="2:14" s="213" customFormat="1" ht="16.5" x14ac:dyDescent="0.3">
      <c r="B47" s="242" t="s">
        <v>131</v>
      </c>
      <c r="C47" s="242"/>
      <c r="D47" s="242"/>
      <c r="E47" s="242"/>
      <c r="F47" s="238" t="s">
        <v>132</v>
      </c>
      <c r="G47" s="238"/>
      <c r="H47" s="238"/>
      <c r="I47" s="238"/>
      <c r="J47" s="238"/>
      <c r="K47" s="238"/>
      <c r="L47" s="238"/>
      <c r="M47" s="234" t="s">
        <v>83</v>
      </c>
      <c r="N47" s="234"/>
    </row>
    <row r="48" spans="2:14" s="213" customFormat="1" ht="16.5" x14ac:dyDescent="0.3">
      <c r="B48" s="242"/>
      <c r="C48" s="242"/>
      <c r="D48" s="242"/>
      <c r="E48" s="242"/>
      <c r="F48" s="238" t="s">
        <v>133</v>
      </c>
      <c r="G48" s="238"/>
      <c r="H48" s="238"/>
      <c r="I48" s="238"/>
      <c r="J48" s="238"/>
      <c r="K48" s="238"/>
      <c r="L48" s="238"/>
      <c r="M48" s="234" t="s">
        <v>83</v>
      </c>
      <c r="N48" s="234"/>
    </row>
    <row r="49" spans="2:14" s="213" customFormat="1" ht="16.5" x14ac:dyDescent="0.3">
      <c r="B49" s="242"/>
      <c r="C49" s="242"/>
      <c r="D49" s="242"/>
      <c r="E49" s="242"/>
      <c r="F49" s="238" t="s">
        <v>134</v>
      </c>
      <c r="G49" s="238"/>
      <c r="H49" s="238"/>
      <c r="I49" s="238"/>
      <c r="J49" s="238"/>
      <c r="K49" s="238"/>
      <c r="L49" s="238"/>
      <c r="M49" s="234" t="s">
        <v>83</v>
      </c>
      <c r="N49" s="234"/>
    </row>
    <row r="50" spans="2:14" s="213" customFormat="1" ht="16.5" x14ac:dyDescent="0.3">
      <c r="B50" s="239" t="s">
        <v>135</v>
      </c>
      <c r="C50" s="239"/>
      <c r="D50" s="239"/>
      <c r="E50" s="239"/>
      <c r="F50" s="241" t="s">
        <v>136</v>
      </c>
      <c r="G50" s="241"/>
      <c r="H50" s="241"/>
      <c r="I50" s="241"/>
      <c r="J50" s="241"/>
      <c r="K50" s="241"/>
      <c r="L50" s="241"/>
      <c r="M50" s="240" t="s">
        <v>83</v>
      </c>
      <c r="N50" s="240"/>
    </row>
    <row r="51" spans="2:14" s="213" customFormat="1" ht="16.5" x14ac:dyDescent="0.3">
      <c r="B51" s="239"/>
      <c r="C51" s="239"/>
      <c r="D51" s="239"/>
      <c r="E51" s="239"/>
      <c r="F51" s="241"/>
      <c r="G51" s="241"/>
      <c r="H51" s="241"/>
      <c r="I51" s="241"/>
      <c r="J51" s="241"/>
      <c r="K51" s="241"/>
      <c r="L51" s="241"/>
      <c r="M51" s="240"/>
      <c r="N51" s="240"/>
    </row>
    <row r="52" spans="2:14" s="213" customFormat="1" ht="16.5" x14ac:dyDescent="0.3">
      <c r="B52" s="238" t="s">
        <v>137</v>
      </c>
      <c r="C52" s="238"/>
      <c r="D52" s="238"/>
      <c r="E52" s="238"/>
      <c r="F52" s="238" t="s">
        <v>138</v>
      </c>
      <c r="G52" s="238"/>
      <c r="H52" s="238"/>
      <c r="I52" s="238"/>
      <c r="J52" s="238"/>
      <c r="K52" s="238"/>
      <c r="L52" s="238"/>
      <c r="M52" s="234" t="s">
        <v>79</v>
      </c>
      <c r="N52" s="234"/>
    </row>
    <row r="53" spans="2:14" s="213" customFormat="1" ht="16.5" x14ac:dyDescent="0.3">
      <c r="B53" s="238"/>
      <c r="C53" s="238"/>
      <c r="D53" s="238"/>
      <c r="E53" s="238"/>
      <c r="F53" s="238" t="s">
        <v>139</v>
      </c>
      <c r="G53" s="238"/>
      <c r="H53" s="238"/>
      <c r="I53" s="238"/>
      <c r="J53" s="238"/>
      <c r="K53" s="238"/>
      <c r="L53" s="238"/>
      <c r="M53" s="234" t="s">
        <v>79</v>
      </c>
      <c r="N53" s="234"/>
    </row>
    <row r="54" spans="2:14" s="213" customFormat="1" ht="16.5" x14ac:dyDescent="0.3">
      <c r="B54" s="238"/>
      <c r="C54" s="238"/>
      <c r="D54" s="238"/>
      <c r="E54" s="238"/>
      <c r="F54" s="238" t="s">
        <v>140</v>
      </c>
      <c r="G54" s="238"/>
      <c r="H54" s="238"/>
      <c r="I54" s="238"/>
      <c r="J54" s="238"/>
      <c r="K54" s="238"/>
      <c r="L54" s="238"/>
      <c r="M54" s="234" t="s">
        <v>79</v>
      </c>
      <c r="N54" s="234"/>
    </row>
    <row r="55" spans="2:14" s="213" customFormat="1" ht="16.5" x14ac:dyDescent="0.3">
      <c r="B55" s="238"/>
      <c r="C55" s="238"/>
      <c r="D55" s="238"/>
      <c r="E55" s="238"/>
      <c r="F55" s="238" t="s">
        <v>141</v>
      </c>
      <c r="G55" s="238"/>
      <c r="H55" s="238"/>
      <c r="I55" s="238"/>
      <c r="J55" s="238"/>
      <c r="K55" s="238"/>
      <c r="L55" s="238"/>
      <c r="M55" s="234" t="s">
        <v>79</v>
      </c>
      <c r="N55" s="234"/>
    </row>
    <row r="56" spans="2:14" s="213" customFormat="1" ht="16.5" x14ac:dyDescent="0.3">
      <c r="B56" s="241" t="s">
        <v>142</v>
      </c>
      <c r="C56" s="241"/>
      <c r="D56" s="241"/>
      <c r="E56" s="241"/>
      <c r="F56" s="241" t="s">
        <v>143</v>
      </c>
      <c r="G56" s="241"/>
      <c r="H56" s="241"/>
      <c r="I56" s="241"/>
      <c r="J56" s="241"/>
      <c r="K56" s="241"/>
      <c r="L56" s="241"/>
      <c r="M56" s="244" t="s">
        <v>75</v>
      </c>
      <c r="N56" s="244"/>
    </row>
    <row r="57" spans="2:14" s="213" customFormat="1" ht="16.5" x14ac:dyDescent="0.3">
      <c r="B57" s="241"/>
      <c r="C57" s="241"/>
      <c r="D57" s="241"/>
      <c r="E57" s="241"/>
      <c r="F57" s="241" t="s">
        <v>144</v>
      </c>
      <c r="G57" s="241"/>
      <c r="H57" s="241"/>
      <c r="I57" s="241"/>
      <c r="J57" s="241"/>
      <c r="K57" s="241"/>
      <c r="L57" s="241"/>
      <c r="M57" s="244" t="s">
        <v>75</v>
      </c>
      <c r="N57" s="244"/>
    </row>
    <row r="58" spans="2:14" s="213" customFormat="1" ht="16.5" x14ac:dyDescent="0.3">
      <c r="B58" s="241"/>
      <c r="C58" s="241"/>
      <c r="D58" s="241"/>
      <c r="E58" s="241"/>
      <c r="F58" s="241" t="s">
        <v>145</v>
      </c>
      <c r="G58" s="241"/>
      <c r="H58" s="241"/>
      <c r="I58" s="241"/>
      <c r="J58" s="241"/>
      <c r="K58" s="241"/>
      <c r="L58" s="241"/>
      <c r="M58" s="244" t="s">
        <v>75</v>
      </c>
      <c r="N58" s="244"/>
    </row>
    <row r="59" spans="2:14" s="213" customFormat="1" ht="16.5" x14ac:dyDescent="0.3">
      <c r="B59" s="238" t="s">
        <v>146</v>
      </c>
      <c r="C59" s="238"/>
      <c r="D59" s="238"/>
      <c r="E59" s="238"/>
      <c r="F59" s="238" t="s">
        <v>147</v>
      </c>
      <c r="G59" s="238"/>
      <c r="H59" s="238"/>
      <c r="I59" s="238"/>
      <c r="J59" s="238"/>
      <c r="K59" s="238"/>
      <c r="L59" s="238"/>
      <c r="M59" s="234" t="s">
        <v>76</v>
      </c>
      <c r="N59" s="234"/>
    </row>
    <row r="60" spans="2:14" s="213" customFormat="1" ht="16.5" x14ac:dyDescent="0.3">
      <c r="B60" s="238"/>
      <c r="C60" s="238"/>
      <c r="D60" s="238"/>
      <c r="E60" s="238"/>
      <c r="F60" s="238" t="s">
        <v>148</v>
      </c>
      <c r="G60" s="238"/>
      <c r="H60" s="238"/>
      <c r="I60" s="238"/>
      <c r="J60" s="238"/>
      <c r="K60" s="238"/>
      <c r="L60" s="238"/>
      <c r="M60" s="234" t="s">
        <v>76</v>
      </c>
      <c r="N60" s="234"/>
    </row>
    <row r="61" spans="2:14" s="213" customFormat="1" ht="16.5" x14ac:dyDescent="0.3">
      <c r="B61" s="238"/>
      <c r="C61" s="238"/>
      <c r="D61" s="238"/>
      <c r="E61" s="238"/>
      <c r="F61" s="238" t="s">
        <v>149</v>
      </c>
      <c r="G61" s="238"/>
      <c r="H61" s="238"/>
      <c r="I61" s="238"/>
      <c r="J61" s="238"/>
      <c r="K61" s="238"/>
      <c r="L61" s="238"/>
      <c r="M61" s="234" t="s">
        <v>76</v>
      </c>
      <c r="N61" s="234"/>
    </row>
    <row r="62" spans="2:14" s="213" customFormat="1" ht="16.5" x14ac:dyDescent="0.3">
      <c r="B62" s="238"/>
      <c r="C62" s="238"/>
      <c r="D62" s="238"/>
      <c r="E62" s="238"/>
      <c r="F62" s="238" t="s">
        <v>150</v>
      </c>
      <c r="G62" s="238"/>
      <c r="H62" s="238"/>
      <c r="I62" s="238"/>
      <c r="J62" s="238"/>
      <c r="K62" s="238"/>
      <c r="L62" s="238"/>
      <c r="M62" s="234" t="s">
        <v>76</v>
      </c>
      <c r="N62" s="234"/>
    </row>
    <row r="63" spans="2:14" s="213" customFormat="1" ht="16.5" x14ac:dyDescent="0.3">
      <c r="B63" s="238"/>
      <c r="C63" s="238"/>
      <c r="D63" s="238"/>
      <c r="E63" s="238"/>
      <c r="F63" s="238" t="s">
        <v>151</v>
      </c>
      <c r="G63" s="238"/>
      <c r="H63" s="238"/>
      <c r="I63" s="238"/>
      <c r="J63" s="238"/>
      <c r="K63" s="238"/>
      <c r="L63" s="238"/>
      <c r="M63" s="234" t="s">
        <v>76</v>
      </c>
      <c r="N63" s="234"/>
    </row>
    <row r="64" spans="2:14" s="213" customFormat="1" ht="16.5" x14ac:dyDescent="0.3">
      <c r="B64" s="241" t="s">
        <v>152</v>
      </c>
      <c r="C64" s="241"/>
      <c r="D64" s="241"/>
      <c r="E64" s="241"/>
      <c r="F64" s="249" t="s">
        <v>153</v>
      </c>
      <c r="G64" s="249"/>
      <c r="H64" s="249"/>
      <c r="I64" s="249"/>
      <c r="J64" s="249"/>
      <c r="K64" s="249"/>
      <c r="L64" s="249"/>
      <c r="M64" s="244" t="s">
        <v>77</v>
      </c>
      <c r="N64" s="244"/>
    </row>
    <row r="65" spans="2:14" s="213" customFormat="1" ht="16.5" x14ac:dyDescent="0.3">
      <c r="B65" s="241"/>
      <c r="C65" s="241"/>
      <c r="D65" s="241"/>
      <c r="E65" s="241"/>
      <c r="F65" s="249"/>
      <c r="G65" s="249"/>
      <c r="H65" s="249"/>
      <c r="I65" s="249"/>
      <c r="J65" s="249"/>
      <c r="K65" s="249"/>
      <c r="L65" s="249"/>
      <c r="M65" s="244"/>
      <c r="N65" s="244"/>
    </row>
    <row r="66" spans="2:14" s="213" customFormat="1" ht="16.5" x14ac:dyDescent="0.3">
      <c r="B66" s="241"/>
      <c r="C66" s="241"/>
      <c r="D66" s="241"/>
      <c r="E66" s="241"/>
      <c r="F66" s="241" t="s">
        <v>154</v>
      </c>
      <c r="G66" s="241"/>
      <c r="H66" s="241"/>
      <c r="I66" s="241"/>
      <c r="J66" s="241"/>
      <c r="K66" s="241"/>
      <c r="L66" s="241"/>
      <c r="M66" s="244" t="s">
        <v>77</v>
      </c>
      <c r="N66" s="244"/>
    </row>
    <row r="67" spans="2:14" s="213" customFormat="1" ht="16.5" x14ac:dyDescent="0.3">
      <c r="B67" s="241"/>
      <c r="C67" s="241"/>
      <c r="D67" s="241"/>
      <c r="E67" s="241"/>
      <c r="F67" s="241" t="s">
        <v>155</v>
      </c>
      <c r="G67" s="241"/>
      <c r="H67" s="241"/>
      <c r="I67" s="241"/>
      <c r="J67" s="241"/>
      <c r="K67" s="241"/>
      <c r="L67" s="241"/>
      <c r="M67" s="244" t="s">
        <v>77</v>
      </c>
      <c r="N67" s="244"/>
    </row>
    <row r="68" spans="2:14" s="213" customFormat="1" ht="16.5" x14ac:dyDescent="0.3">
      <c r="B68" s="241"/>
      <c r="C68" s="241"/>
      <c r="D68" s="241"/>
      <c r="E68" s="241"/>
      <c r="F68" s="249" t="s">
        <v>156</v>
      </c>
      <c r="G68" s="249"/>
      <c r="H68" s="249"/>
      <c r="I68" s="249"/>
      <c r="J68" s="249"/>
      <c r="K68" s="249"/>
      <c r="L68" s="249"/>
      <c r="M68" s="244" t="s">
        <v>77</v>
      </c>
      <c r="N68" s="244"/>
    </row>
    <row r="69" spans="2:14" s="213" customFormat="1" ht="16.5" x14ac:dyDescent="0.3">
      <c r="B69" s="238" t="s">
        <v>157</v>
      </c>
      <c r="C69" s="238"/>
      <c r="D69" s="238"/>
      <c r="E69" s="238"/>
      <c r="F69" s="238" t="s">
        <v>158</v>
      </c>
      <c r="G69" s="238"/>
      <c r="H69" s="238"/>
      <c r="I69" s="238"/>
      <c r="J69" s="238"/>
      <c r="K69" s="238"/>
      <c r="L69" s="238"/>
      <c r="M69" s="234" t="s">
        <v>75</v>
      </c>
      <c r="N69" s="234"/>
    </row>
    <row r="70" spans="2:14" s="213" customFormat="1" ht="16.5" x14ac:dyDescent="0.3">
      <c r="B70" s="238"/>
      <c r="C70" s="238"/>
      <c r="D70" s="238"/>
      <c r="E70" s="238"/>
      <c r="F70" s="238" t="s">
        <v>159</v>
      </c>
      <c r="G70" s="238"/>
      <c r="H70" s="238"/>
      <c r="I70" s="238"/>
      <c r="J70" s="238"/>
      <c r="K70" s="238"/>
      <c r="L70" s="238"/>
      <c r="M70" s="234" t="s">
        <v>75</v>
      </c>
      <c r="N70" s="234"/>
    </row>
    <row r="71" spans="2:14" s="213" customFormat="1" ht="16.5" x14ac:dyDescent="0.3">
      <c r="B71" s="238"/>
      <c r="C71" s="238"/>
      <c r="D71" s="238"/>
      <c r="E71" s="238"/>
      <c r="F71" s="238" t="s">
        <v>160</v>
      </c>
      <c r="G71" s="238"/>
      <c r="H71" s="238"/>
      <c r="I71" s="238"/>
      <c r="J71" s="238"/>
      <c r="K71" s="238"/>
      <c r="L71" s="238"/>
      <c r="M71" s="234" t="s">
        <v>75</v>
      </c>
      <c r="N71" s="234"/>
    </row>
    <row r="72" spans="2:14" s="213" customFormat="1" ht="16.5" x14ac:dyDescent="0.3">
      <c r="B72" s="238"/>
      <c r="C72" s="238"/>
      <c r="D72" s="238"/>
      <c r="E72" s="238"/>
      <c r="F72" s="238" t="s">
        <v>161</v>
      </c>
      <c r="G72" s="238"/>
      <c r="H72" s="238"/>
      <c r="I72" s="238"/>
      <c r="J72" s="238"/>
      <c r="K72" s="238"/>
      <c r="L72" s="238"/>
      <c r="M72" s="234" t="s">
        <v>75</v>
      </c>
      <c r="N72" s="234"/>
    </row>
    <row r="73" spans="2:14" s="213" customFormat="1" ht="16.5" x14ac:dyDescent="0.3">
      <c r="B73" s="238"/>
      <c r="C73" s="238"/>
      <c r="D73" s="238"/>
      <c r="E73" s="238"/>
      <c r="F73" s="238" t="s">
        <v>162</v>
      </c>
      <c r="G73" s="238"/>
      <c r="H73" s="238"/>
      <c r="I73" s="238"/>
      <c r="J73" s="238"/>
      <c r="K73" s="238"/>
      <c r="L73" s="238"/>
      <c r="M73" s="234" t="s">
        <v>75</v>
      </c>
      <c r="N73" s="234"/>
    </row>
    <row r="74" spans="2:14" s="213" customFormat="1" ht="16.5" x14ac:dyDescent="0.3">
      <c r="B74" s="238"/>
      <c r="C74" s="238"/>
      <c r="D74" s="238"/>
      <c r="E74" s="238"/>
      <c r="F74" s="238" t="s">
        <v>163</v>
      </c>
      <c r="G74" s="238"/>
      <c r="H74" s="238"/>
      <c r="I74" s="238"/>
      <c r="J74" s="238"/>
      <c r="K74" s="238"/>
      <c r="L74" s="238"/>
      <c r="M74" s="234" t="s">
        <v>77</v>
      </c>
      <c r="N74" s="234"/>
    </row>
    <row r="75" spans="2:14" s="213" customFormat="1" ht="16.5" x14ac:dyDescent="0.3">
      <c r="B75" s="241" t="s">
        <v>164</v>
      </c>
      <c r="C75" s="241"/>
      <c r="D75" s="241"/>
      <c r="E75" s="241"/>
      <c r="F75" s="241" t="s">
        <v>165</v>
      </c>
      <c r="G75" s="241"/>
      <c r="H75" s="241"/>
      <c r="I75" s="241"/>
      <c r="J75" s="241"/>
      <c r="K75" s="241"/>
      <c r="L75" s="241"/>
      <c r="M75" s="244" t="s">
        <v>81</v>
      </c>
      <c r="N75" s="244"/>
    </row>
    <row r="76" spans="2:14" s="213" customFormat="1" ht="16.5" x14ac:dyDescent="0.3">
      <c r="B76" s="238" t="s">
        <v>166</v>
      </c>
      <c r="C76" s="238"/>
      <c r="D76" s="238"/>
      <c r="E76" s="238"/>
      <c r="F76" s="238" t="s">
        <v>167</v>
      </c>
      <c r="G76" s="238"/>
      <c r="H76" s="238"/>
      <c r="I76" s="238"/>
      <c r="J76" s="238"/>
      <c r="K76" s="238"/>
      <c r="L76" s="238"/>
      <c r="M76" s="234" t="s">
        <v>77</v>
      </c>
      <c r="N76" s="234"/>
    </row>
    <row r="77" spans="2:14" s="213" customFormat="1" ht="16.5" x14ac:dyDescent="0.3">
      <c r="B77" s="238"/>
      <c r="C77" s="238"/>
      <c r="D77" s="238"/>
      <c r="E77" s="238"/>
      <c r="F77" s="238" t="s">
        <v>168</v>
      </c>
      <c r="G77" s="238"/>
      <c r="H77" s="238"/>
      <c r="I77" s="238"/>
      <c r="J77" s="238"/>
      <c r="K77" s="238"/>
      <c r="L77" s="238"/>
      <c r="M77" s="234" t="s">
        <v>77</v>
      </c>
      <c r="N77" s="234"/>
    </row>
    <row r="78" spans="2:14" s="213" customFormat="1" ht="16.5" x14ac:dyDescent="0.3">
      <c r="B78" s="238"/>
      <c r="C78" s="238"/>
      <c r="D78" s="238"/>
      <c r="E78" s="238"/>
      <c r="F78" s="238" t="s">
        <v>169</v>
      </c>
      <c r="G78" s="238"/>
      <c r="H78" s="238"/>
      <c r="I78" s="238"/>
      <c r="J78" s="238"/>
      <c r="K78" s="238"/>
      <c r="L78" s="238"/>
      <c r="M78" s="234" t="s">
        <v>77</v>
      </c>
      <c r="N78" s="234"/>
    </row>
    <row r="79" spans="2:14" s="213" customFormat="1" ht="16.5" x14ac:dyDescent="0.3">
      <c r="B79" s="238"/>
      <c r="C79" s="238"/>
      <c r="D79" s="238"/>
      <c r="E79" s="238"/>
      <c r="F79" s="238" t="s">
        <v>170</v>
      </c>
      <c r="G79" s="238"/>
      <c r="H79" s="238"/>
      <c r="I79" s="238"/>
      <c r="J79" s="238"/>
      <c r="K79" s="238"/>
      <c r="L79" s="238"/>
      <c r="M79" s="234" t="s">
        <v>77</v>
      </c>
      <c r="N79" s="234"/>
    </row>
    <row r="80" spans="2:14" s="213" customFormat="1" ht="16.5" x14ac:dyDescent="0.3">
      <c r="B80" s="238"/>
      <c r="C80" s="238"/>
      <c r="D80" s="238"/>
      <c r="E80" s="238"/>
      <c r="F80" s="238" t="s">
        <v>171</v>
      </c>
      <c r="G80" s="238"/>
      <c r="H80" s="238"/>
      <c r="I80" s="238"/>
      <c r="J80" s="238"/>
      <c r="K80" s="238"/>
      <c r="L80" s="238"/>
      <c r="M80" s="234" t="s">
        <v>77</v>
      </c>
      <c r="N80" s="234"/>
    </row>
    <row r="81" spans="2:14" s="213" customFormat="1" ht="16.5" x14ac:dyDescent="0.3">
      <c r="B81" s="241" t="s">
        <v>172</v>
      </c>
      <c r="C81" s="241"/>
      <c r="D81" s="241"/>
      <c r="E81" s="241"/>
      <c r="F81" s="241" t="s">
        <v>173</v>
      </c>
      <c r="G81" s="241"/>
      <c r="H81" s="241"/>
      <c r="I81" s="241"/>
      <c r="J81" s="241"/>
      <c r="K81" s="241"/>
      <c r="L81" s="241"/>
      <c r="M81" s="244" t="s">
        <v>78</v>
      </c>
      <c r="N81" s="244"/>
    </row>
    <row r="82" spans="2:14" s="213" customFormat="1" ht="16.5" x14ac:dyDescent="0.3">
      <c r="B82" s="241"/>
      <c r="C82" s="241"/>
      <c r="D82" s="241"/>
      <c r="E82" s="241"/>
      <c r="F82" s="241" t="s">
        <v>174</v>
      </c>
      <c r="G82" s="241"/>
      <c r="H82" s="241"/>
      <c r="I82" s="241"/>
      <c r="J82" s="241"/>
      <c r="K82" s="241"/>
      <c r="L82" s="241"/>
      <c r="M82" s="244" t="s">
        <v>78</v>
      </c>
      <c r="N82" s="244"/>
    </row>
    <row r="83" spans="2:14" s="213" customFormat="1" ht="16.5" x14ac:dyDescent="0.3">
      <c r="B83" s="242" t="s">
        <v>176</v>
      </c>
      <c r="C83" s="242"/>
      <c r="D83" s="242"/>
      <c r="E83" s="242"/>
      <c r="F83" s="238" t="s">
        <v>175</v>
      </c>
      <c r="G83" s="238"/>
      <c r="H83" s="238"/>
      <c r="I83" s="238"/>
      <c r="J83" s="238"/>
      <c r="K83" s="238"/>
      <c r="L83" s="238"/>
      <c r="M83" s="234" t="s">
        <v>78</v>
      </c>
      <c r="N83" s="234"/>
    </row>
    <row r="84" spans="2:14" s="213" customFormat="1" ht="16.5" x14ac:dyDescent="0.3">
      <c r="B84" s="242"/>
      <c r="C84" s="242"/>
      <c r="D84" s="242"/>
      <c r="E84" s="242"/>
      <c r="F84" s="238"/>
      <c r="G84" s="238"/>
      <c r="H84" s="238"/>
      <c r="I84" s="238"/>
      <c r="J84" s="238"/>
      <c r="K84" s="238"/>
      <c r="L84" s="238"/>
      <c r="M84" s="234"/>
      <c r="N84" s="234"/>
    </row>
    <row r="85" spans="2:14" s="213" customFormat="1" ht="16.5" x14ac:dyDescent="0.3">
      <c r="B85" s="239" t="s">
        <v>177</v>
      </c>
      <c r="C85" s="239"/>
      <c r="D85" s="239"/>
      <c r="E85" s="239"/>
      <c r="F85" s="241" t="s">
        <v>178</v>
      </c>
      <c r="G85" s="241"/>
      <c r="H85" s="241"/>
      <c r="I85" s="241"/>
      <c r="J85" s="241"/>
      <c r="K85" s="241"/>
      <c r="L85" s="241"/>
      <c r="M85" s="244" t="s">
        <v>81</v>
      </c>
      <c r="N85" s="244"/>
    </row>
    <row r="86" spans="2:14" s="213" customFormat="1" ht="16.5" x14ac:dyDescent="0.3">
      <c r="B86" s="239"/>
      <c r="C86" s="239"/>
      <c r="D86" s="239"/>
      <c r="E86" s="239"/>
      <c r="F86" s="241" t="s">
        <v>179</v>
      </c>
      <c r="G86" s="241"/>
      <c r="H86" s="241"/>
      <c r="I86" s="241"/>
      <c r="J86" s="241"/>
      <c r="K86" s="241"/>
      <c r="L86" s="241"/>
      <c r="M86" s="244" t="s">
        <v>81</v>
      </c>
      <c r="N86" s="244"/>
    </row>
    <row r="87" spans="2:14" s="213" customFormat="1" ht="16.5" x14ac:dyDescent="0.3">
      <c r="B87" s="239"/>
      <c r="C87" s="239"/>
      <c r="D87" s="239"/>
      <c r="E87" s="239"/>
      <c r="F87" s="241" t="s">
        <v>180</v>
      </c>
      <c r="G87" s="241"/>
      <c r="H87" s="241"/>
      <c r="I87" s="241"/>
      <c r="J87" s="241"/>
      <c r="K87" s="241"/>
      <c r="L87" s="241"/>
      <c r="M87" s="244" t="s">
        <v>81</v>
      </c>
      <c r="N87" s="244"/>
    </row>
    <row r="88" spans="2:14" s="213" customFormat="1" ht="16.5" x14ac:dyDescent="0.3">
      <c r="B88" s="239"/>
      <c r="C88" s="239"/>
      <c r="D88" s="239"/>
      <c r="E88" s="239"/>
      <c r="F88" s="241" t="s">
        <v>181</v>
      </c>
      <c r="G88" s="241"/>
      <c r="H88" s="241"/>
      <c r="I88" s="241"/>
      <c r="J88" s="241"/>
      <c r="K88" s="241"/>
      <c r="L88" s="241"/>
      <c r="M88" s="244" t="s">
        <v>81</v>
      </c>
      <c r="N88" s="244"/>
    </row>
    <row r="89" spans="2:14" s="213" customFormat="1" ht="16.5" x14ac:dyDescent="0.3">
      <c r="B89" s="239"/>
      <c r="C89" s="239"/>
      <c r="D89" s="239"/>
      <c r="E89" s="239"/>
      <c r="F89" s="241" t="s">
        <v>182</v>
      </c>
      <c r="G89" s="241"/>
      <c r="H89" s="241"/>
      <c r="I89" s="241"/>
      <c r="J89" s="241"/>
      <c r="K89" s="241"/>
      <c r="L89" s="241"/>
      <c r="M89" s="244" t="s">
        <v>81</v>
      </c>
      <c r="N89" s="244"/>
    </row>
    <row r="90" spans="2:14" s="213" customFormat="1" ht="16.5" x14ac:dyDescent="0.3">
      <c r="B90" s="239"/>
      <c r="C90" s="239"/>
      <c r="D90" s="239"/>
      <c r="E90" s="239"/>
      <c r="F90" s="241" t="s">
        <v>183</v>
      </c>
      <c r="G90" s="241"/>
      <c r="H90" s="241"/>
      <c r="I90" s="241"/>
      <c r="J90" s="241"/>
      <c r="K90" s="241"/>
      <c r="L90" s="241"/>
      <c r="M90" s="244" t="s">
        <v>78</v>
      </c>
      <c r="N90" s="244"/>
    </row>
    <row r="91" spans="2:14" s="213" customFormat="1" ht="16.5" x14ac:dyDescent="0.3">
      <c r="B91" s="239"/>
      <c r="C91" s="239"/>
      <c r="D91" s="239"/>
      <c r="E91" s="239"/>
      <c r="F91" s="239" t="s">
        <v>184</v>
      </c>
      <c r="G91" s="239"/>
      <c r="H91" s="239"/>
      <c r="I91" s="239"/>
      <c r="J91" s="239"/>
      <c r="K91" s="239"/>
      <c r="L91" s="239"/>
      <c r="M91" s="240" t="s">
        <v>81</v>
      </c>
      <c r="N91" s="240"/>
    </row>
    <row r="92" spans="2:14" s="213" customFormat="1" ht="16.5" x14ac:dyDescent="0.3">
      <c r="B92" s="239"/>
      <c r="C92" s="239"/>
      <c r="D92" s="239"/>
      <c r="E92" s="239"/>
      <c r="F92" s="241" t="s">
        <v>185</v>
      </c>
      <c r="G92" s="241"/>
      <c r="H92" s="241"/>
      <c r="I92" s="241"/>
      <c r="J92" s="241"/>
      <c r="K92" s="241"/>
      <c r="L92" s="241"/>
      <c r="M92" s="244" t="s">
        <v>81</v>
      </c>
      <c r="N92" s="244"/>
    </row>
    <row r="93" spans="2:14" s="213" customFormat="1" ht="16.5" x14ac:dyDescent="0.3">
      <c r="B93" s="239"/>
      <c r="C93" s="239"/>
      <c r="D93" s="239"/>
      <c r="E93" s="239"/>
      <c r="F93" s="241" t="s">
        <v>186</v>
      </c>
      <c r="G93" s="241"/>
      <c r="H93" s="241"/>
      <c r="I93" s="241"/>
      <c r="J93" s="241"/>
      <c r="K93" s="241"/>
      <c r="L93" s="241"/>
      <c r="M93" s="244" t="s">
        <v>81</v>
      </c>
      <c r="N93" s="244"/>
    </row>
    <row r="94" spans="2:14" s="213" customFormat="1" ht="16.5" x14ac:dyDescent="0.3">
      <c r="B94" s="239"/>
      <c r="C94" s="239"/>
      <c r="D94" s="239"/>
      <c r="E94" s="239"/>
      <c r="F94" s="241" t="s">
        <v>187</v>
      </c>
      <c r="G94" s="241"/>
      <c r="H94" s="241"/>
      <c r="I94" s="241"/>
      <c r="J94" s="241"/>
      <c r="K94" s="241"/>
      <c r="L94" s="241"/>
      <c r="M94" s="244" t="s">
        <v>81</v>
      </c>
      <c r="N94" s="244"/>
    </row>
    <row r="95" spans="2:14" s="213" customFormat="1" ht="16.5" x14ac:dyDescent="0.3">
      <c r="B95" s="242" t="s">
        <v>191</v>
      </c>
      <c r="C95" s="242"/>
      <c r="D95" s="242"/>
      <c r="E95" s="242"/>
      <c r="F95" s="238" t="s">
        <v>188</v>
      </c>
      <c r="G95" s="238"/>
      <c r="H95" s="238"/>
      <c r="I95" s="238"/>
      <c r="J95" s="238"/>
      <c r="K95" s="238"/>
      <c r="L95" s="238"/>
      <c r="M95" s="234" t="s">
        <v>78</v>
      </c>
      <c r="N95" s="234"/>
    </row>
    <row r="96" spans="2:14" s="213" customFormat="1" ht="16.5" x14ac:dyDescent="0.3">
      <c r="B96" s="242"/>
      <c r="C96" s="242"/>
      <c r="D96" s="242"/>
      <c r="E96" s="242"/>
      <c r="F96" s="238" t="s">
        <v>189</v>
      </c>
      <c r="G96" s="238"/>
      <c r="H96" s="238"/>
      <c r="I96" s="238"/>
      <c r="J96" s="238"/>
      <c r="K96" s="238"/>
      <c r="L96" s="238"/>
      <c r="M96" s="234" t="s">
        <v>78</v>
      </c>
      <c r="N96" s="234"/>
    </row>
    <row r="97" spans="2:14" s="213" customFormat="1" ht="16.5" x14ac:dyDescent="0.3">
      <c r="B97" s="242"/>
      <c r="C97" s="242"/>
      <c r="D97" s="242"/>
      <c r="E97" s="242"/>
      <c r="F97" s="238" t="s">
        <v>190</v>
      </c>
      <c r="G97" s="238"/>
      <c r="H97" s="238"/>
      <c r="I97" s="238"/>
      <c r="J97" s="238"/>
      <c r="K97" s="238"/>
      <c r="L97" s="238"/>
      <c r="M97" s="234" t="s">
        <v>78</v>
      </c>
      <c r="N97" s="234"/>
    </row>
    <row r="98" spans="2:14" s="213" customFormat="1" ht="16.5" x14ac:dyDescent="0.3">
      <c r="B98" s="239" t="s">
        <v>192</v>
      </c>
      <c r="C98" s="239"/>
      <c r="D98" s="239"/>
      <c r="E98" s="239"/>
      <c r="F98" s="241" t="s">
        <v>193</v>
      </c>
      <c r="G98" s="241"/>
      <c r="H98" s="241"/>
      <c r="I98" s="241"/>
      <c r="J98" s="241"/>
      <c r="K98" s="241"/>
      <c r="L98" s="241"/>
      <c r="M98" s="244" t="s">
        <v>80</v>
      </c>
      <c r="N98" s="244"/>
    </row>
    <row r="99" spans="2:14" s="213" customFormat="1" ht="16.5" x14ac:dyDescent="0.3">
      <c r="B99" s="239"/>
      <c r="C99" s="239"/>
      <c r="D99" s="239"/>
      <c r="E99" s="239"/>
      <c r="F99" s="241" t="s">
        <v>194</v>
      </c>
      <c r="G99" s="241"/>
      <c r="H99" s="241"/>
      <c r="I99" s="241"/>
      <c r="J99" s="241"/>
      <c r="K99" s="241"/>
      <c r="L99" s="241"/>
      <c r="M99" s="244" t="s">
        <v>80</v>
      </c>
      <c r="N99" s="244"/>
    </row>
    <row r="100" spans="2:14" s="213" customFormat="1" ht="16.5" x14ac:dyDescent="0.3">
      <c r="B100" s="238" t="s">
        <v>197</v>
      </c>
      <c r="C100" s="238"/>
      <c r="D100" s="238"/>
      <c r="E100" s="238"/>
      <c r="F100" s="238" t="s">
        <v>195</v>
      </c>
      <c r="G100" s="238"/>
      <c r="H100" s="238"/>
      <c r="I100" s="238"/>
      <c r="J100" s="238"/>
      <c r="K100" s="238"/>
      <c r="L100" s="238"/>
      <c r="M100" s="234" t="s">
        <v>80</v>
      </c>
      <c r="N100" s="234"/>
    </row>
    <row r="101" spans="2:14" s="213" customFormat="1" ht="16.5" x14ac:dyDescent="0.3">
      <c r="B101" s="239" t="s">
        <v>198</v>
      </c>
      <c r="C101" s="239"/>
      <c r="D101" s="239"/>
      <c r="E101" s="239"/>
      <c r="F101" s="241" t="s">
        <v>196</v>
      </c>
      <c r="G101" s="241"/>
      <c r="H101" s="241"/>
      <c r="I101" s="241"/>
      <c r="J101" s="241"/>
      <c r="K101" s="241"/>
      <c r="L101" s="241"/>
      <c r="M101" s="244" t="s">
        <v>80</v>
      </c>
      <c r="N101" s="244"/>
    </row>
    <row r="102" spans="2:14" s="213" customFormat="1" ht="16.5" x14ac:dyDescent="0.3">
      <c r="B102" s="239"/>
      <c r="C102" s="239"/>
      <c r="D102" s="239"/>
      <c r="E102" s="239"/>
      <c r="F102" s="241"/>
      <c r="G102" s="241"/>
      <c r="H102" s="241"/>
      <c r="I102" s="241"/>
      <c r="J102" s="241"/>
      <c r="K102" s="241"/>
      <c r="L102" s="241"/>
      <c r="M102" s="244"/>
      <c r="N102" s="244"/>
    </row>
    <row r="103" spans="2:14" s="213" customFormat="1" ht="16.5" x14ac:dyDescent="0.3">
      <c r="B103" s="242" t="s">
        <v>199</v>
      </c>
      <c r="C103" s="242"/>
      <c r="D103" s="242"/>
      <c r="E103" s="242"/>
      <c r="F103" s="238" t="s">
        <v>203</v>
      </c>
      <c r="G103" s="238"/>
      <c r="H103" s="238"/>
      <c r="I103" s="238"/>
      <c r="J103" s="238"/>
      <c r="K103" s="238"/>
      <c r="L103" s="238"/>
      <c r="M103" s="248" t="s">
        <v>79</v>
      </c>
      <c r="N103" s="248"/>
    </row>
    <row r="104" spans="2:14" s="213" customFormat="1" ht="16.5" x14ac:dyDescent="0.3">
      <c r="B104" s="242"/>
      <c r="C104" s="242"/>
      <c r="D104" s="242"/>
      <c r="E104" s="242"/>
      <c r="F104" s="238" t="s">
        <v>204</v>
      </c>
      <c r="G104" s="238"/>
      <c r="H104" s="238"/>
      <c r="I104" s="238"/>
      <c r="J104" s="238"/>
      <c r="K104" s="238"/>
      <c r="L104" s="238"/>
      <c r="M104" s="248" t="s">
        <v>79</v>
      </c>
      <c r="N104" s="248"/>
    </row>
    <row r="105" spans="2:14" s="213" customFormat="1" ht="16.5" x14ac:dyDescent="0.3">
      <c r="B105" s="239" t="s">
        <v>200</v>
      </c>
      <c r="C105" s="239"/>
      <c r="D105" s="239"/>
      <c r="E105" s="239"/>
      <c r="F105" s="239" t="s">
        <v>205</v>
      </c>
      <c r="G105" s="239"/>
      <c r="H105" s="239"/>
      <c r="I105" s="239"/>
      <c r="J105" s="239"/>
      <c r="K105" s="239"/>
      <c r="L105" s="239"/>
      <c r="M105" s="244" t="s">
        <v>80</v>
      </c>
      <c r="N105" s="244"/>
    </row>
    <row r="106" spans="2:14" s="213" customFormat="1" ht="16.5" x14ac:dyDescent="0.3">
      <c r="B106" s="239"/>
      <c r="C106" s="239"/>
      <c r="D106" s="239"/>
      <c r="E106" s="239"/>
      <c r="F106" s="239"/>
      <c r="G106" s="239"/>
      <c r="H106" s="239"/>
      <c r="I106" s="239"/>
      <c r="J106" s="239"/>
      <c r="K106" s="239"/>
      <c r="L106" s="239"/>
      <c r="M106" s="244"/>
      <c r="N106" s="244"/>
    </row>
    <row r="107" spans="2:14" s="213" customFormat="1" ht="16.5" x14ac:dyDescent="0.3">
      <c r="B107" s="242" t="s">
        <v>201</v>
      </c>
      <c r="C107" s="242"/>
      <c r="D107" s="242"/>
      <c r="E107" s="242"/>
      <c r="F107" s="242" t="s">
        <v>206</v>
      </c>
      <c r="G107" s="242"/>
      <c r="H107" s="242"/>
      <c r="I107" s="242"/>
      <c r="J107" s="242"/>
      <c r="K107" s="242"/>
      <c r="L107" s="242"/>
      <c r="M107" s="248" t="s">
        <v>83</v>
      </c>
      <c r="N107" s="248"/>
    </row>
    <row r="108" spans="2:14" s="213" customFormat="1" ht="16.5" x14ac:dyDescent="0.3">
      <c r="B108" s="239" t="s">
        <v>202</v>
      </c>
      <c r="C108" s="239"/>
      <c r="D108" s="239"/>
      <c r="E108" s="239"/>
      <c r="F108" s="241" t="s">
        <v>207</v>
      </c>
      <c r="G108" s="241"/>
      <c r="H108" s="241"/>
      <c r="I108" s="241"/>
      <c r="J108" s="241"/>
      <c r="K108" s="241"/>
      <c r="L108" s="241"/>
      <c r="M108" s="240" t="s">
        <v>81</v>
      </c>
      <c r="N108" s="240"/>
    </row>
    <row r="109" spans="2:14" s="213" customFormat="1" ht="16.5" x14ac:dyDescent="0.3">
      <c r="B109" s="245"/>
      <c r="C109" s="245"/>
      <c r="D109" s="245"/>
      <c r="E109" s="245"/>
      <c r="F109" s="246"/>
      <c r="G109" s="246"/>
      <c r="H109" s="246"/>
      <c r="I109" s="246"/>
      <c r="J109" s="246"/>
      <c r="K109" s="246"/>
      <c r="L109" s="246"/>
      <c r="M109" s="247"/>
      <c r="N109" s="247"/>
    </row>
  </sheetData>
  <sheetProtection algorithmName="SHA-512" hashValue="DGt3DKI2Z0E05w5l8fGXurrRfmf1k2tT7O813oijl95Zi9xXLEh0/UZX4U+vcsOCfoBhVx2QN6eaJC3CKVHtXQ==" saltValue="5KJ2gpDihkMsUEdhvVzRmw==" spinCount="100000" sheet="1" objects="1" scenarios="1"/>
  <mergeCells count="203">
    <mergeCell ref="B11:E11"/>
    <mergeCell ref="F11:L11"/>
    <mergeCell ref="M11:N11"/>
    <mergeCell ref="M101:N102"/>
    <mergeCell ref="M86:N86"/>
    <mergeCell ref="M87:N87"/>
    <mergeCell ref="M103:N103"/>
    <mergeCell ref="M43:N43"/>
    <mergeCell ref="M44:N44"/>
    <mergeCell ref="F52:L52"/>
    <mergeCell ref="F53:L53"/>
    <mergeCell ref="F54:L54"/>
    <mergeCell ref="F55:L55"/>
    <mergeCell ref="B52:E55"/>
    <mergeCell ref="M81:N81"/>
    <mergeCell ref="F76:L76"/>
    <mergeCell ref="F77:L77"/>
    <mergeCell ref="F78:L78"/>
    <mergeCell ref="F79:L79"/>
    <mergeCell ref="F73:L73"/>
    <mergeCell ref="F64:L65"/>
    <mergeCell ref="F68:L68"/>
    <mergeCell ref="B81:E82"/>
    <mergeCell ref="B83:E84"/>
    <mergeCell ref="F83:L84"/>
    <mergeCell ref="F81:L81"/>
    <mergeCell ref="F82:L82"/>
    <mergeCell ref="B45:E46"/>
    <mergeCell ref="F45:L46"/>
    <mergeCell ref="M79:N79"/>
    <mergeCell ref="M80:N80"/>
    <mergeCell ref="F107:L107"/>
    <mergeCell ref="M107:N107"/>
    <mergeCell ref="M98:N98"/>
    <mergeCell ref="F105:L106"/>
    <mergeCell ref="M105:N106"/>
    <mergeCell ref="B105:E106"/>
    <mergeCell ref="F101:L102"/>
    <mergeCell ref="F98:L98"/>
    <mergeCell ref="F99:L99"/>
    <mergeCell ref="F100:L100"/>
    <mergeCell ref="F103:L103"/>
    <mergeCell ref="F104:L104"/>
    <mergeCell ref="B103:E104"/>
    <mergeCell ref="B98:E99"/>
    <mergeCell ref="B100:E100"/>
    <mergeCell ref="B101:E102"/>
    <mergeCell ref="M104:N104"/>
    <mergeCell ref="B59:E63"/>
    <mergeCell ref="F60:L60"/>
    <mergeCell ref="F62:L62"/>
    <mergeCell ref="F61:L61"/>
    <mergeCell ref="F63:L63"/>
    <mergeCell ref="M59:N59"/>
    <mergeCell ref="M60:N60"/>
    <mergeCell ref="F71:L71"/>
    <mergeCell ref="F72:L72"/>
    <mergeCell ref="B64:E68"/>
    <mergeCell ref="F66:L66"/>
    <mergeCell ref="F67:L67"/>
    <mergeCell ref="F74:L74"/>
    <mergeCell ref="M83:N84"/>
    <mergeCell ref="B95:E97"/>
    <mergeCell ref="F95:L95"/>
    <mergeCell ref="F96:L96"/>
    <mergeCell ref="F97:L97"/>
    <mergeCell ref="M95:N95"/>
    <mergeCell ref="M96:N96"/>
    <mergeCell ref="M97:N97"/>
    <mergeCell ref="B76:E80"/>
    <mergeCell ref="F90:L90"/>
    <mergeCell ref="M90:N90"/>
    <mergeCell ref="M94:N94"/>
    <mergeCell ref="M92:N92"/>
    <mergeCell ref="M93:N93"/>
    <mergeCell ref="M88:N88"/>
    <mergeCell ref="M89:N89"/>
    <mergeCell ref="M85:N85"/>
    <mergeCell ref="M75:N75"/>
    <mergeCell ref="F80:L80"/>
    <mergeCell ref="M76:N76"/>
    <mergeCell ref="M82:N82"/>
    <mergeCell ref="M77:N77"/>
    <mergeCell ref="M78:N78"/>
    <mergeCell ref="B108:E109"/>
    <mergeCell ref="F108:L109"/>
    <mergeCell ref="F88:L88"/>
    <mergeCell ref="F91:L91"/>
    <mergeCell ref="M91:N91"/>
    <mergeCell ref="M108:N109"/>
    <mergeCell ref="B69:E74"/>
    <mergeCell ref="F69:L69"/>
    <mergeCell ref="F70:L70"/>
    <mergeCell ref="B75:E75"/>
    <mergeCell ref="F75:L75"/>
    <mergeCell ref="B85:E94"/>
    <mergeCell ref="F85:L85"/>
    <mergeCell ref="F86:L86"/>
    <mergeCell ref="F87:L87"/>
    <mergeCell ref="F89:L89"/>
    <mergeCell ref="F92:L92"/>
    <mergeCell ref="F93:L93"/>
    <mergeCell ref="F94:L94"/>
    <mergeCell ref="M99:N99"/>
    <mergeCell ref="M100:N100"/>
    <mergeCell ref="M69:N69"/>
    <mergeCell ref="M71:N71"/>
    <mergeCell ref="B107:E107"/>
    <mergeCell ref="M72:N72"/>
    <mergeCell ref="M74:N74"/>
    <mergeCell ref="M64:N65"/>
    <mergeCell ref="M68:N68"/>
    <mergeCell ref="M66:N66"/>
    <mergeCell ref="M67:N67"/>
    <mergeCell ref="M62:N62"/>
    <mergeCell ref="M53:N53"/>
    <mergeCell ref="M52:N52"/>
    <mergeCell ref="M63:N63"/>
    <mergeCell ref="M73:N73"/>
    <mergeCell ref="M70:N70"/>
    <mergeCell ref="M54:N54"/>
    <mergeCell ref="F59:L59"/>
    <mergeCell ref="M49:N49"/>
    <mergeCell ref="M61:N61"/>
    <mergeCell ref="F39:L39"/>
    <mergeCell ref="F41:L41"/>
    <mergeCell ref="F47:L47"/>
    <mergeCell ref="F48:L48"/>
    <mergeCell ref="F49:L49"/>
    <mergeCell ref="M32:N32"/>
    <mergeCell ref="M33:N33"/>
    <mergeCell ref="F36:L38"/>
    <mergeCell ref="F34:L35"/>
    <mergeCell ref="F32:L32"/>
    <mergeCell ref="F33:L33"/>
    <mergeCell ref="M47:N47"/>
    <mergeCell ref="M48:N48"/>
    <mergeCell ref="M56:N56"/>
    <mergeCell ref="M57:N57"/>
    <mergeCell ref="M58:N58"/>
    <mergeCell ref="F57:L57"/>
    <mergeCell ref="F58:L58"/>
    <mergeCell ref="M45:N46"/>
    <mergeCell ref="B56:E58"/>
    <mergeCell ref="B47:E49"/>
    <mergeCell ref="B50:E51"/>
    <mergeCell ref="B39:E41"/>
    <mergeCell ref="M39:N39"/>
    <mergeCell ref="M41:N41"/>
    <mergeCell ref="B42:E42"/>
    <mergeCell ref="B43:E44"/>
    <mergeCell ref="F42:L42"/>
    <mergeCell ref="M42:N42"/>
    <mergeCell ref="F43:L43"/>
    <mergeCell ref="F44:L44"/>
    <mergeCell ref="M55:N55"/>
    <mergeCell ref="M40:N40"/>
    <mergeCell ref="M50:N51"/>
    <mergeCell ref="F40:L40"/>
    <mergeCell ref="F56:L56"/>
    <mergeCell ref="F50:L51"/>
    <mergeCell ref="F24:L24"/>
    <mergeCell ref="F17:L17"/>
    <mergeCell ref="F18:L18"/>
    <mergeCell ref="M18:N18"/>
    <mergeCell ref="M17:N17"/>
    <mergeCell ref="B25:E38"/>
    <mergeCell ref="F25:L25"/>
    <mergeCell ref="M25:N25"/>
    <mergeCell ref="F26:L27"/>
    <mergeCell ref="F28:L28"/>
    <mergeCell ref="M34:N35"/>
    <mergeCell ref="M36:N38"/>
    <mergeCell ref="F29:L30"/>
    <mergeCell ref="M26:N27"/>
    <mergeCell ref="M29:N30"/>
    <mergeCell ref="M28:N28"/>
    <mergeCell ref="F31:L31"/>
    <mergeCell ref="M31:N31"/>
    <mergeCell ref="M12:N12"/>
    <mergeCell ref="M13:N13"/>
    <mergeCell ref="M14:N14"/>
    <mergeCell ref="M15:N15"/>
    <mergeCell ref="M16:N16"/>
    <mergeCell ref="M19:N19"/>
    <mergeCell ref="B6:N8"/>
    <mergeCell ref="B9:N9"/>
    <mergeCell ref="B12:E24"/>
    <mergeCell ref="F12:L12"/>
    <mergeCell ref="F13:L13"/>
    <mergeCell ref="F14:L14"/>
    <mergeCell ref="F15:L15"/>
    <mergeCell ref="F16:L16"/>
    <mergeCell ref="F19:L19"/>
    <mergeCell ref="F20:L20"/>
    <mergeCell ref="M20:N20"/>
    <mergeCell ref="M21:N21"/>
    <mergeCell ref="M22:N22"/>
    <mergeCell ref="M23:N23"/>
    <mergeCell ref="M24:N24"/>
    <mergeCell ref="F21:L21"/>
    <mergeCell ref="F22:L22"/>
    <mergeCell ref="F23:L23"/>
  </mergeCells>
  <hyperlinks>
    <hyperlink ref="B9:N9" r:id="rId1" display="Para mais informações sobre os conteúdos GRI respondidos pela Brava, acesse a versão PDF do Relatório Anual e de Sustentabilidade, disponível neste link." xr:uid="{BD821096-C7EC-46CD-B067-DEFB206FEA14}"/>
    <hyperlink ref="M12:N12" location="Talent!A9" display="Talent management" xr:uid="{6B3EB109-7A06-4D29-A4C0-E915644F1949}"/>
    <hyperlink ref="M13:N13" location="Talent!A51" display="Talent management" xr:uid="{0BBF4927-4979-4A9A-8073-977BAE60ABCE}"/>
    <hyperlink ref="M14:N14" location="Ethics!A9" display="Ethics and integrity" xr:uid="{39411189-7621-4EFF-B993-168B472DA5C1}"/>
    <hyperlink ref="M15:N15" location="Ethics!A20" display="Ethics and integrity" xr:uid="{2FE2F3D2-802D-4FC3-941D-EF47AAF6002F}"/>
    <hyperlink ref="M16:N16" location="Ethics!A27" display="Ethics and integrity" xr:uid="{A07096BD-FD95-46F1-96E7-CE159DC89228}"/>
    <hyperlink ref="M17:N17" location="Ethics!A34" display="Ethics and integrity" xr:uid="{32CE5DD6-65AE-451B-968D-79ECB5C6812D}"/>
    <hyperlink ref="M18:N18" location="Ethics!A40" display="Ethics and integrity" xr:uid="{E6CE1D1E-9D9C-4A75-8DF4-223B8D983CD9}"/>
    <hyperlink ref="M19:N19" location="Talent!A63" display="Talent management" xr:uid="{50676E9E-468F-45C7-B0EE-E83053697F38}"/>
    <hyperlink ref="M20:N20" location="Talent!A71" display="Talent management" xr:uid="{BDB1BF52-4DB6-42F3-A9D6-13ADFE98B220}"/>
    <hyperlink ref="M21:N21" location="'Socio-EconomicImpact'!A9" display="Socio-economic impact" xr:uid="{E2E71EA3-BA09-4997-A297-CAB9595F05E5}"/>
    <hyperlink ref="M22:N22" location="Ethics!A47" display="Ethics and integrity" xr:uid="{CB8C130E-A013-4E8E-8D3F-65177E194046}"/>
    <hyperlink ref="M23:N23" location="Ethics!A72" display="Ethics and integrity" xr:uid="{611968AE-5B2C-428B-AFAC-1EB0D0AAFB0D}"/>
    <hyperlink ref="M24:N24" location="Talent!A81" display="Talent management" xr:uid="{5A26E43C-4B94-4135-AF9E-EBF723695E1A}"/>
    <hyperlink ref="M25:N25" location="Climate!A9" display="Climate change" xr:uid="{82257481-70A4-4EA8-BBA8-2EBFF3210F82}"/>
    <hyperlink ref="M26:N27" location="Assets!A9" display="Asset management" xr:uid="{BF27303A-1007-4EB0-8B03-3DC692747771}"/>
    <hyperlink ref="M28:N28" location="Assets!A10" display="Asset management" xr:uid="{37F0C714-FDC1-4FDA-BE8C-DE03D5121A3D}"/>
    <hyperlink ref="M29:N30" location="Assets!A28" display="Asset management" xr:uid="{E4F476DB-B992-4920-AC27-AC8BBEF203A5}"/>
    <hyperlink ref="M31:N31" location="Safety!A9" display="Safety" xr:uid="{4D26C0D1-E980-4F6E-88C5-A1DC5E43A571}"/>
    <hyperlink ref="M32:N32" location="'Socio-EconomicImpact'!A16" display="Socio-economic impact" xr:uid="{0075A1F5-2F09-4AF6-9AEA-9F89E11023B2}"/>
    <hyperlink ref="M33:N33" location="Ethics!A155" display="Ethics and integrity" xr:uid="{E05C7775-6A16-4176-9D29-FC01F62412DC}"/>
    <hyperlink ref="M34:N35" location="Ethics!A161" display="Ethics and integrity" xr:uid="{51310B69-4587-47CA-84AC-770C700388B8}"/>
    <hyperlink ref="M36:N38" location="'Socio-EconomicImpact'!A29" display="Socio-economic impact" xr:uid="{3833BDE5-758F-4EFA-B1C3-6579DB023785}"/>
    <hyperlink ref="M39:N39" location="'Socio-EconomicImpact'!A35" display="Socio-economic impact" xr:uid="{DDF439F9-1128-4F08-A4FD-1AD36EDD6398}"/>
    <hyperlink ref="M41:N41" location="'Socio-EconomicImpact'!A54" display="Socio-economic impact" xr:uid="{E00C7554-0592-4D1C-9DD9-4FE280710C83}"/>
    <hyperlink ref="M40:N40" location="Climate!A17" display="Climate change" xr:uid="{7BAFA91B-0A1A-438D-BC36-FD4612318556}"/>
    <hyperlink ref="M42:N42" location="'Socio-EconomicImpact'!A66" display="Socio-economic impact" xr:uid="{DCCEA9AF-A0AB-457A-B434-7CC48466F6E4}"/>
    <hyperlink ref="M43:N43" location="'Socio-EconomicImpact'!A73" display="Socio-economic impact" xr:uid="{EAC4659F-9030-40E8-B7EB-F30050216A0A}"/>
    <hyperlink ref="M44:N44" location="'Socio-EconomicImpact'!A86" display="Socio-economic impact" xr:uid="{8A489F1D-AFB5-4AC5-B67C-2BBABEF56773}"/>
    <hyperlink ref="M47:N47" location="Ethics!A170" display="Ethics and integrity" xr:uid="{D2AC3893-E619-47BD-A122-7DCA11AE1DFB}"/>
    <hyperlink ref="M48:N48" location="Ethics!A179" display="Ethics and integrity" xr:uid="{237C87A7-42C4-46CA-9B23-26E5DC8CF5A0}"/>
    <hyperlink ref="M49:N49" location="Ethics!A210" display="Ethics and integrity" xr:uid="{7216A54D-1E01-4417-94AD-13AB17C45357}"/>
    <hyperlink ref="M50:N51" location="Ethics!A215" display="Ethics and integrity" xr:uid="{4B351776-BA73-411E-BA77-C5BC6400091C}"/>
    <hyperlink ref="M52:N52" location="'Socio-EconomicImpact'!A114" display="Socio-economic impact" xr:uid="{3F91C559-CF0D-41F0-A910-731B7C990E4F}"/>
    <hyperlink ref="M53:N53" location="'Socio-EconomicImpact'!A127" display="Socio-economic impact" xr:uid="{87420C3D-8839-4E34-A54E-ECEFE13A1F42}"/>
    <hyperlink ref="M54:N54" location="'Socio-EconomicImpact'!A141" display="Socio-economic impact" xr:uid="{B7DB9B64-174A-48CD-9D09-FC62A7F94AAC}"/>
    <hyperlink ref="M55:N55" location="'Socio-EconomicImpact'!A150" display="Socio-economic impact" xr:uid="{4612F68E-DFAF-4F4F-9FD0-9627AAF43F31}"/>
    <hyperlink ref="M56:N56" location="Climate!A45" display="Climate change" xr:uid="{4ADEAAE4-BB06-469B-85C6-ADD3B5CB3305}"/>
    <hyperlink ref="M57:N57" location="Climate!A75" display="Climate change" xr:uid="{B05AA517-FDD3-4AFA-979F-69A3B4E6E6C2}"/>
    <hyperlink ref="M58:N58" location="Climate!A91" display="Climate change" xr:uid="{4E7F24C1-8EF6-4B64-AB89-873056F20935}"/>
    <hyperlink ref="M59:N59" location="Water!A9" display="Water and effluents" xr:uid="{BBFCF59C-3C1D-4074-8770-EF34B00BFC35}"/>
    <hyperlink ref="M60:N60" location="Water!A32" display="Water and effluents" xr:uid="{DFF7F10F-17A4-4D13-8328-58B1EB9CDD55}"/>
    <hyperlink ref="M61:N61" location="Water!A40" display="Water and effluents" xr:uid="{D69E22EF-0D23-4257-B3F5-7F36F78E3419}"/>
    <hyperlink ref="M62:N62" location="Water!A95" display="Water and effluents" xr:uid="{609C0E14-33CA-4EFF-BBF6-E82CDFBDA516}"/>
    <hyperlink ref="M63:N63" location="Water!A148" display="Water and effluents" xr:uid="{8631AA65-C5ED-4F34-9BCD-456ED8447BFA}"/>
    <hyperlink ref="M64:N65" location="Environment!A9" display="Environmental management" xr:uid="{D25693B2-64D8-4C9F-9D85-576F122F4FE9}"/>
    <hyperlink ref="M66:N66" location="Environment!A40" display="Environmental management" xr:uid="{4FB94A70-3020-4A71-9286-458936582A8A}"/>
    <hyperlink ref="M67:N67" location="Environment!A61" display="Environmental management" xr:uid="{99C7EC09-0F03-44FA-BA34-5063E7C01690}"/>
    <hyperlink ref="M68:N68" location="Environment!A90" display="Environmental management" xr:uid="{8E4857FD-A538-42BE-A895-88AF016A2608}"/>
    <hyperlink ref="M69:N69" location="Climate!A102" display="Climate change" xr:uid="{695079B5-2DFE-4E4C-B77E-CC32FFD27BCF}"/>
    <hyperlink ref="M70:N70" location="Climate!A150" display="Climate change" xr:uid="{89187A2A-A521-464A-92DA-40BA1CE78A3E}"/>
    <hyperlink ref="M71:N71" location="Climate!A168" display="Climate change" xr:uid="{98496629-7B91-455E-A599-F4C17478BED6}"/>
    <hyperlink ref="M72:N72" location="Climate!A187" display="Climate change" xr:uid="{3D45A805-4432-4E4A-88FF-E194B911FFBF}"/>
    <hyperlink ref="M73:N73" location="Climate!A196" display="Climate change" xr:uid="{160C04A0-5BB4-4BFA-BBB3-5D44B2B59739}"/>
    <hyperlink ref="M74:N74" location="Environment!A108" display="Environmental management" xr:uid="{01789557-6F36-46DB-8D65-291F0566880D}"/>
    <hyperlink ref="M75:N75" location="Safety!A46" display="Safety" xr:uid="{E43766A0-90D2-47E6-BA67-9F189EA4110A}"/>
    <hyperlink ref="M76:N76" location="Environment!A121" display="Environmental management" xr:uid="{B59DB38A-9CCB-4018-9E40-A3EC8A13408F}"/>
    <hyperlink ref="M77:N77" location="Environment!A131" display="Environmental management" xr:uid="{22C6A2D0-5D89-44FF-B5D5-D3F67537B638}"/>
    <hyperlink ref="M78:N78" location="Environment!A141" display="Environmental management" xr:uid="{FEA34F77-CEA4-4B19-99D1-82633981575D}"/>
    <hyperlink ref="M79:N79" location="Environment!A142" display="Environmental management" xr:uid="{4DF55936-D45B-4687-9CAC-F6BB65398BE7}"/>
    <hyperlink ref="M80:N80" location="Environment!A143" display="Environmental management" xr:uid="{3D112FE0-FB8F-4D18-9C4D-9EBD82750B7D}"/>
    <hyperlink ref="M81:N81" location="Talent!A91" display="Talent management" xr:uid="{DA1ED82A-F140-4FB1-8AC3-3F51E3C39C67}"/>
    <hyperlink ref="M82:N82" location="Talent!A134" display="Talent management" xr:uid="{FE30AE0E-DDFE-4A09-A178-BE7EF9DA0BBD}"/>
    <hyperlink ref="M83:N84" location="Talent!A162" display="Talent management" xr:uid="{2C3A8E5C-6471-4EC9-A5F8-386DC443F8F9}"/>
    <hyperlink ref="M90:N90" location="Talent!A168" display="Talent management" xr:uid="{B6AEB899-BE40-4439-9C97-D235D470F3B0}"/>
    <hyperlink ref="M95:N95" location="Talent!A179" display="Talent management" xr:uid="{4FBD9FF5-5E83-48EA-943F-ACA96F95E9D1}"/>
    <hyperlink ref="M96:N96" location="Talent!A200" display="Talent management" xr:uid="{B5722CEE-9FCE-4589-99AB-CC6A8D65950C}"/>
    <hyperlink ref="M97:N97" location="Talent!A210" display="Talent management" xr:uid="{ED170E69-1B2C-4D1E-ADD4-A89D0F694580}"/>
    <hyperlink ref="M85:N85" location="Safety!A60" display="Safety" xr:uid="{7FE544DB-08D2-4A8A-BDFA-1BC238C622E8}"/>
    <hyperlink ref="M92:N92" location="Safety!A61" display="Safety" xr:uid="{997BB72F-8E92-47AE-9F4A-BB86711D12E1}"/>
    <hyperlink ref="M86:N86" location="Safety!A69" display="Safety" xr:uid="{373D25E2-E751-415E-B6ED-8B07533D33C6}"/>
    <hyperlink ref="M87:N87" location="Safety!A86" display="Safety" xr:uid="{EF18D5CE-64C6-4B8B-9595-3F01CA15B7BA}"/>
    <hyperlink ref="M88:N88" location="Safety!A102" display="Safety" xr:uid="{4C59B061-9977-4033-A73D-5FCB21CA65D6}"/>
    <hyperlink ref="M89:N89" location="Safety!A115" display="Safety" xr:uid="{853C38ED-325F-41BB-AF8A-1A5B93D02E83}"/>
    <hyperlink ref="M91:N91" location="Safety!A122" display="Safety" xr:uid="{ED194684-7EE3-4F72-B32D-48EC911A5832}"/>
    <hyperlink ref="M93:N93" location="Safety!A133" display="Safety" xr:uid="{E581EEAD-CCA6-4D03-9E09-40BE1CA04BB0}"/>
    <hyperlink ref="M94:N94" location="Safety!A215" display="Safety" xr:uid="{9F179814-25F1-46FF-9E60-212D1F0480C8}"/>
    <hyperlink ref="M108:N109" location="Safety!A123" display="Safety" xr:uid="{CFBEF23A-EE52-49E6-9472-52816CEC5955}"/>
    <hyperlink ref="M98:N98" location="HumanRights!A9" display="Human rights" xr:uid="{51E30211-152A-4863-B5BD-FADE76082EF3}"/>
    <hyperlink ref="M99:N99" location="HumanRights!A83" display="Human rights" xr:uid="{7783E2DE-753C-493E-8422-66A1DA6D342E}"/>
    <hyperlink ref="M100:N100" location="HumanRights!A103" display="Human rights" xr:uid="{5A3AC7BE-897B-42D6-810D-911CE14DB937}"/>
    <hyperlink ref="M101:N102" location="HumanRights!A109" display="Human rights" xr:uid="{37813B60-6A2B-4E6B-8B85-3414DCE1390C}"/>
    <hyperlink ref="M105:N106" location="HumanRights!A116" display="Human rights" xr:uid="{E271BE57-865E-473C-A4FA-BD0431604785}"/>
    <hyperlink ref="M103:N103" location="'Socio-EconomicImpact'!A162" display="Socio-economic impact" xr:uid="{2432320A-6884-4A76-B7F4-14B24C770169}"/>
    <hyperlink ref="M104:N104" location="'Socio-EconomicImpact'!A190" display="Socio-economic impact" xr:uid="{ADD0AA89-7264-4750-986F-FA2D81230046}"/>
    <hyperlink ref="M107:N107" location="Ethics!A220" display="Ethics and integrity" xr:uid="{BA599562-9100-4869-882D-BDEF03E3F870}"/>
    <hyperlink ref="B1" location="Home!A1" display="Home" xr:uid="{82C3D8DF-FCF7-48DF-A29E-7B50F48CD6B1}"/>
    <hyperlink ref="A1" location="Home!A1" display="Home!A1" xr:uid="{4AF780AD-50AE-4137-A30E-08444CEDF085}"/>
    <hyperlink ref="C1" location="GRI!A1" display="Índice GRI" xr:uid="{9E4FCD19-01F6-4F70-8EDB-BEDB362A406F}"/>
    <hyperlink ref="D1" location="SASB!A1" display="Índice SASB" xr:uid="{5F682D0E-6B36-44F5-8B17-64BA1359FC53}"/>
    <hyperlink ref="E1" location="TCFD!A1" display="Índice TCFD" xr:uid="{708512C4-1658-4B08-80C5-2FEB4445FBAB}"/>
    <hyperlink ref="F1" location="Climate!A1" display="Climate change" xr:uid="{583AD0F8-5B5D-4F8F-8016-C76954EEB542}"/>
    <hyperlink ref="G1" location="Water!A1" display="Water and effluents" xr:uid="{F0A1A373-9BB1-40CB-B689-C1313B39AFC1}"/>
    <hyperlink ref="H1" location="Environment!A1" display="Environmental management" xr:uid="{ADE33AED-BD57-4BDB-B9A6-8F78D220EAC6}"/>
    <hyperlink ref="I1" location="Talent!A1" display="Talent management" xr:uid="{3273F980-9EF0-4F66-A136-A97BE5E5CF3C}"/>
    <hyperlink ref="J1" location="'Socio-EconomicImpact'!A1" display="Socio-economic impact" xr:uid="{3B16234B-5636-4BE5-84AE-E5E8189745FB}"/>
    <hyperlink ref="K1" location="HumanRights!A1" display="Human rights" xr:uid="{0627785C-E2DD-4277-8AF6-1719C0C7D407}"/>
    <hyperlink ref="L1" location="Safety!A1" display="Safety" xr:uid="{7E24214B-F3AD-436E-8A81-78397A1C70E4}"/>
    <hyperlink ref="M1" location="Assets!A1" display="Asset management" xr:uid="{2BCAD655-8C4E-427A-8B0C-2EE29736DBC2}"/>
    <hyperlink ref="N1" location="Ethics!A1" display="Ethics and integrity" xr:uid="{E2A0EC3A-2626-40A6-81A8-D1168BD3DF59}"/>
    <hyperlink ref="M45:N46" location="'Socio-EconomicImpact'!A103" display="Socio-economic impact" xr:uid="{F4D7228D-940B-4968-91D1-262FBAA89093}"/>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1239C-C25E-40BA-869F-C0A7BDFC172A}">
  <dimension ref="A1:S69"/>
  <sheetViews>
    <sheetView showGridLines="0" workbookViewId="0"/>
  </sheetViews>
  <sheetFormatPr defaultColWidth="9" defaultRowHeight="14.25" x14ac:dyDescent="0.3"/>
  <cols>
    <col min="1" max="5" width="6.875" style="2" customWidth="1"/>
    <col min="6" max="14" width="13.75" style="2" customWidth="1"/>
    <col min="15" max="16384" width="9" style="2"/>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s="18" customFormat="1" ht="20.25" x14ac:dyDescent="0.3">
      <c r="B4" s="212" t="s">
        <v>73</v>
      </c>
    </row>
    <row r="6" spans="1:19" s="47" customFormat="1" ht="13.5" x14ac:dyDescent="0.3">
      <c r="B6" s="235" t="s">
        <v>208</v>
      </c>
      <c r="C6" s="235"/>
      <c r="D6" s="235"/>
      <c r="E6" s="235"/>
      <c r="F6" s="235"/>
      <c r="G6" s="235"/>
      <c r="H6" s="235"/>
      <c r="I6" s="235"/>
      <c r="J6" s="235"/>
      <c r="K6" s="235"/>
      <c r="L6" s="235"/>
      <c r="M6" s="235"/>
      <c r="N6" s="235"/>
    </row>
    <row r="7" spans="1:19" s="47" customFormat="1" ht="13.5" x14ac:dyDescent="0.3">
      <c r="B7" s="235"/>
      <c r="C7" s="235"/>
      <c r="D7" s="235"/>
      <c r="E7" s="235"/>
      <c r="F7" s="235"/>
      <c r="G7" s="235"/>
      <c r="H7" s="235"/>
      <c r="I7" s="235"/>
      <c r="J7" s="235"/>
      <c r="K7" s="235"/>
      <c r="L7" s="235"/>
      <c r="M7" s="235"/>
      <c r="N7" s="235"/>
    </row>
    <row r="8" spans="1:19" s="47" customFormat="1" ht="13.5" x14ac:dyDescent="0.3">
      <c r="B8" s="235"/>
      <c r="C8" s="235"/>
      <c r="D8" s="235"/>
      <c r="E8" s="235"/>
      <c r="F8" s="235"/>
      <c r="G8" s="235"/>
      <c r="H8" s="235"/>
      <c r="I8" s="235"/>
      <c r="J8" s="235"/>
      <c r="K8" s="235"/>
      <c r="L8" s="235"/>
      <c r="M8" s="235"/>
      <c r="N8" s="235"/>
    </row>
    <row r="9" spans="1:19" s="47" customFormat="1" ht="13.5" customHeight="1" x14ac:dyDescent="0.3">
      <c r="B9" s="236" t="s">
        <v>209</v>
      </c>
      <c r="C9" s="236"/>
      <c r="D9" s="236"/>
      <c r="E9" s="236"/>
      <c r="F9" s="236"/>
      <c r="G9" s="236"/>
      <c r="H9" s="236"/>
      <c r="I9" s="236"/>
      <c r="J9" s="236"/>
      <c r="K9" s="236"/>
      <c r="L9" s="236"/>
      <c r="M9" s="236"/>
      <c r="N9" s="236"/>
    </row>
    <row r="12" spans="1:19" x14ac:dyDescent="0.3">
      <c r="B12" s="251" t="s">
        <v>210</v>
      </c>
      <c r="C12" s="251"/>
      <c r="D12" s="251"/>
      <c r="E12" s="251"/>
      <c r="F12" s="251"/>
      <c r="G12" s="251"/>
      <c r="H12" s="251"/>
      <c r="I12" s="251"/>
      <c r="J12" s="251"/>
      <c r="K12" s="251"/>
      <c r="L12" s="251"/>
      <c r="M12" s="251"/>
      <c r="N12" s="251"/>
    </row>
    <row r="13" spans="1:19" s="47" customFormat="1" ht="13.5" x14ac:dyDescent="0.3">
      <c r="B13" s="250" t="s">
        <v>211</v>
      </c>
      <c r="C13" s="250"/>
      <c r="D13" s="250"/>
      <c r="E13" s="250"/>
      <c r="F13" s="250" t="s">
        <v>212</v>
      </c>
      <c r="G13" s="250"/>
      <c r="H13" s="250"/>
      <c r="I13" s="250"/>
      <c r="J13" s="250"/>
      <c r="K13" s="250"/>
      <c r="L13" s="250"/>
      <c r="M13" s="250" t="s">
        <v>95</v>
      </c>
      <c r="N13" s="250"/>
    </row>
    <row r="14" spans="1:19" s="213" customFormat="1" ht="16.5" x14ac:dyDescent="0.3">
      <c r="B14" s="253" t="s">
        <v>213</v>
      </c>
      <c r="C14" s="253"/>
      <c r="D14" s="253"/>
      <c r="E14" s="253"/>
      <c r="F14" s="253" t="s">
        <v>218</v>
      </c>
      <c r="G14" s="253"/>
      <c r="H14" s="253"/>
      <c r="I14" s="253"/>
      <c r="J14" s="253"/>
      <c r="K14" s="253"/>
      <c r="L14" s="253"/>
      <c r="M14" s="254" t="s">
        <v>75</v>
      </c>
      <c r="N14" s="254"/>
    </row>
    <row r="15" spans="1:19" s="213" customFormat="1" ht="16.5" x14ac:dyDescent="0.3">
      <c r="B15" s="253"/>
      <c r="C15" s="253"/>
      <c r="D15" s="253"/>
      <c r="E15" s="253"/>
      <c r="F15" s="253" t="s">
        <v>219</v>
      </c>
      <c r="G15" s="253"/>
      <c r="H15" s="253"/>
      <c r="I15" s="253"/>
      <c r="J15" s="253"/>
      <c r="K15" s="253"/>
      <c r="L15" s="253"/>
      <c r="M15" s="254" t="s">
        <v>75</v>
      </c>
      <c r="N15" s="254"/>
    </row>
    <row r="16" spans="1:19" s="213" customFormat="1" ht="16.5" x14ac:dyDescent="0.3">
      <c r="B16" s="253"/>
      <c r="C16" s="253"/>
      <c r="D16" s="253"/>
      <c r="E16" s="253"/>
      <c r="F16" s="253"/>
      <c r="G16" s="253"/>
      <c r="H16" s="253"/>
      <c r="I16" s="253"/>
      <c r="J16" s="253"/>
      <c r="K16" s="253"/>
      <c r="L16" s="253"/>
      <c r="M16" s="254"/>
      <c r="N16" s="254"/>
    </row>
    <row r="17" spans="2:14" s="213" customFormat="1" ht="16.5" x14ac:dyDescent="0.3">
      <c r="B17" s="253"/>
      <c r="C17" s="253"/>
      <c r="D17" s="253"/>
      <c r="E17" s="253"/>
      <c r="F17" s="253" t="s">
        <v>220</v>
      </c>
      <c r="G17" s="253"/>
      <c r="H17" s="253"/>
      <c r="I17" s="253"/>
      <c r="J17" s="253"/>
      <c r="K17" s="253"/>
      <c r="L17" s="253"/>
      <c r="M17" s="254" t="s">
        <v>75</v>
      </c>
      <c r="N17" s="254"/>
    </row>
    <row r="18" spans="2:14" s="213" customFormat="1" ht="16.5" x14ac:dyDescent="0.3">
      <c r="B18" s="253"/>
      <c r="C18" s="253"/>
      <c r="D18" s="253"/>
      <c r="E18" s="253"/>
      <c r="F18" s="253"/>
      <c r="G18" s="253"/>
      <c r="H18" s="253"/>
      <c r="I18" s="253"/>
      <c r="J18" s="253"/>
      <c r="K18" s="253"/>
      <c r="L18" s="253"/>
      <c r="M18" s="254"/>
      <c r="N18" s="254"/>
    </row>
    <row r="19" spans="2:14" s="213" customFormat="1" ht="16.5" x14ac:dyDescent="0.3">
      <c r="B19" s="256" t="s">
        <v>214</v>
      </c>
      <c r="C19" s="256"/>
      <c r="D19" s="256"/>
      <c r="E19" s="256"/>
      <c r="F19" s="255" t="s">
        <v>221</v>
      </c>
      <c r="G19" s="255"/>
      <c r="H19" s="255"/>
      <c r="I19" s="255"/>
      <c r="J19" s="255"/>
      <c r="K19" s="255"/>
      <c r="L19" s="255"/>
      <c r="M19" s="257" t="s">
        <v>77</v>
      </c>
      <c r="N19" s="257"/>
    </row>
    <row r="20" spans="2:14" s="213" customFormat="1" ht="16.5" x14ac:dyDescent="0.3">
      <c r="B20" s="256"/>
      <c r="C20" s="256"/>
      <c r="D20" s="256"/>
      <c r="E20" s="256"/>
      <c r="F20" s="255"/>
      <c r="G20" s="255"/>
      <c r="H20" s="255"/>
      <c r="I20" s="255"/>
      <c r="J20" s="255"/>
      <c r="K20" s="255"/>
      <c r="L20" s="255"/>
      <c r="M20" s="257"/>
      <c r="N20" s="257"/>
    </row>
    <row r="21" spans="2:14" s="213" customFormat="1" ht="16.5" x14ac:dyDescent="0.3">
      <c r="B21" s="252" t="s">
        <v>215</v>
      </c>
      <c r="C21" s="252"/>
      <c r="D21" s="252"/>
      <c r="E21" s="252"/>
      <c r="F21" s="253" t="s">
        <v>222</v>
      </c>
      <c r="G21" s="253"/>
      <c r="H21" s="253"/>
      <c r="I21" s="253"/>
      <c r="J21" s="253"/>
      <c r="K21" s="253"/>
      <c r="L21" s="253"/>
      <c r="M21" s="254" t="s">
        <v>76</v>
      </c>
      <c r="N21" s="254"/>
    </row>
    <row r="22" spans="2:14" s="213" customFormat="1" ht="16.5" x14ac:dyDescent="0.3">
      <c r="B22" s="252"/>
      <c r="C22" s="252"/>
      <c r="D22" s="252"/>
      <c r="E22" s="252"/>
      <c r="F22" s="253"/>
      <c r="G22" s="253"/>
      <c r="H22" s="253"/>
      <c r="I22" s="253"/>
      <c r="J22" s="253"/>
      <c r="K22" s="253"/>
      <c r="L22" s="253"/>
      <c r="M22" s="254"/>
      <c r="N22" s="254"/>
    </row>
    <row r="23" spans="2:14" s="213" customFormat="1" ht="16.5" x14ac:dyDescent="0.3">
      <c r="B23" s="252"/>
      <c r="C23" s="252"/>
      <c r="D23" s="252"/>
      <c r="E23" s="252"/>
      <c r="F23" s="253" t="s">
        <v>223</v>
      </c>
      <c r="G23" s="253"/>
      <c r="H23" s="253"/>
      <c r="I23" s="253"/>
      <c r="J23" s="253"/>
      <c r="K23" s="253"/>
      <c r="L23" s="253"/>
      <c r="M23" s="254" t="s">
        <v>76</v>
      </c>
      <c r="N23" s="254"/>
    </row>
    <row r="24" spans="2:14" s="213" customFormat="1" ht="16.5" x14ac:dyDescent="0.3">
      <c r="B24" s="252"/>
      <c r="C24" s="252"/>
      <c r="D24" s="252"/>
      <c r="E24" s="252"/>
      <c r="F24" s="253"/>
      <c r="G24" s="253"/>
      <c r="H24" s="253"/>
      <c r="I24" s="253"/>
      <c r="J24" s="253"/>
      <c r="K24" s="253"/>
      <c r="L24" s="253"/>
      <c r="M24" s="254"/>
      <c r="N24" s="254"/>
    </row>
    <row r="25" spans="2:14" s="213" customFormat="1" ht="16.5" x14ac:dyDescent="0.3">
      <c r="B25" s="252"/>
      <c r="C25" s="252"/>
      <c r="D25" s="252"/>
      <c r="E25" s="252"/>
      <c r="F25" s="253" t="s">
        <v>224</v>
      </c>
      <c r="G25" s="253"/>
      <c r="H25" s="253"/>
      <c r="I25" s="253"/>
      <c r="J25" s="253"/>
      <c r="K25" s="253"/>
      <c r="L25" s="253"/>
      <c r="M25" s="254" t="s">
        <v>76</v>
      </c>
      <c r="N25" s="254"/>
    </row>
    <row r="26" spans="2:14" s="213" customFormat="1" ht="16.5" x14ac:dyDescent="0.3">
      <c r="B26" s="252"/>
      <c r="C26" s="252"/>
      <c r="D26" s="252"/>
      <c r="E26" s="252"/>
      <c r="F26" s="253"/>
      <c r="G26" s="253"/>
      <c r="H26" s="253"/>
      <c r="I26" s="253"/>
      <c r="J26" s="253"/>
      <c r="K26" s="253"/>
      <c r="L26" s="253"/>
      <c r="M26" s="254"/>
      <c r="N26" s="254"/>
    </row>
    <row r="27" spans="2:14" s="213" customFormat="1" ht="16.5" x14ac:dyDescent="0.3">
      <c r="B27" s="252"/>
      <c r="C27" s="252"/>
      <c r="D27" s="252"/>
      <c r="E27" s="252"/>
      <c r="F27" s="253" t="s">
        <v>225</v>
      </c>
      <c r="G27" s="253"/>
      <c r="H27" s="253"/>
      <c r="I27" s="253"/>
      <c r="J27" s="253"/>
      <c r="K27" s="253"/>
      <c r="L27" s="253"/>
      <c r="M27" s="254" t="s">
        <v>76</v>
      </c>
      <c r="N27" s="254"/>
    </row>
    <row r="28" spans="2:14" s="213" customFormat="1" ht="16.5" x14ac:dyDescent="0.3">
      <c r="B28" s="252"/>
      <c r="C28" s="252"/>
      <c r="D28" s="252"/>
      <c r="E28" s="252"/>
      <c r="F28" s="253"/>
      <c r="G28" s="253"/>
      <c r="H28" s="253"/>
      <c r="I28" s="253"/>
      <c r="J28" s="253"/>
      <c r="K28" s="253"/>
      <c r="L28" s="253"/>
      <c r="M28" s="254"/>
      <c r="N28" s="254"/>
    </row>
    <row r="29" spans="2:14" s="213" customFormat="1" ht="16.5" x14ac:dyDescent="0.3">
      <c r="B29" s="256" t="s">
        <v>216</v>
      </c>
      <c r="C29" s="256"/>
      <c r="D29" s="256"/>
      <c r="E29" s="256"/>
      <c r="F29" s="256" t="s">
        <v>226</v>
      </c>
      <c r="G29" s="256"/>
      <c r="H29" s="256"/>
      <c r="I29" s="256"/>
      <c r="J29" s="256"/>
      <c r="K29" s="256"/>
      <c r="L29" s="256"/>
      <c r="M29" s="257" t="s">
        <v>77</v>
      </c>
      <c r="N29" s="257"/>
    </row>
    <row r="30" spans="2:14" s="213" customFormat="1" ht="16.5" x14ac:dyDescent="0.3">
      <c r="B30" s="256"/>
      <c r="C30" s="256"/>
      <c r="D30" s="256"/>
      <c r="E30" s="256"/>
      <c r="F30" s="255" t="s">
        <v>227</v>
      </c>
      <c r="G30" s="255"/>
      <c r="H30" s="255"/>
      <c r="I30" s="255"/>
      <c r="J30" s="255"/>
      <c r="K30" s="255"/>
      <c r="L30" s="255"/>
      <c r="M30" s="257" t="s">
        <v>81</v>
      </c>
      <c r="N30" s="257"/>
    </row>
    <row r="31" spans="2:14" s="213" customFormat="1" ht="16.5" x14ac:dyDescent="0.3">
      <c r="B31" s="256"/>
      <c r="C31" s="256"/>
      <c r="D31" s="256"/>
      <c r="E31" s="256"/>
      <c r="F31" s="255"/>
      <c r="G31" s="255"/>
      <c r="H31" s="255"/>
      <c r="I31" s="255"/>
      <c r="J31" s="255"/>
      <c r="K31" s="255"/>
      <c r="L31" s="255"/>
      <c r="M31" s="257"/>
      <c r="N31" s="257"/>
    </row>
    <row r="32" spans="2:14" s="213" customFormat="1" ht="16.5" x14ac:dyDescent="0.3">
      <c r="B32" s="256"/>
      <c r="C32" s="256"/>
      <c r="D32" s="256"/>
      <c r="E32" s="256"/>
      <c r="F32" s="255" t="s">
        <v>228</v>
      </c>
      <c r="G32" s="255"/>
      <c r="H32" s="255"/>
      <c r="I32" s="255"/>
      <c r="J32" s="255"/>
      <c r="K32" s="255"/>
      <c r="L32" s="255"/>
      <c r="M32" s="257" t="s">
        <v>77</v>
      </c>
      <c r="N32" s="257"/>
    </row>
    <row r="33" spans="2:14" s="213" customFormat="1" ht="16.5" x14ac:dyDescent="0.3">
      <c r="B33" s="256"/>
      <c r="C33" s="256"/>
      <c r="D33" s="256"/>
      <c r="E33" s="256"/>
      <c r="F33" s="255"/>
      <c r="G33" s="255"/>
      <c r="H33" s="255"/>
      <c r="I33" s="255"/>
      <c r="J33" s="255"/>
      <c r="K33" s="255"/>
      <c r="L33" s="255"/>
      <c r="M33" s="257"/>
      <c r="N33" s="257"/>
    </row>
    <row r="34" spans="2:14" s="213" customFormat="1" ht="16.5" x14ac:dyDescent="0.3">
      <c r="B34" s="253" t="s">
        <v>217</v>
      </c>
      <c r="C34" s="253"/>
      <c r="D34" s="253"/>
      <c r="E34" s="253"/>
      <c r="F34" s="252" t="s">
        <v>229</v>
      </c>
      <c r="G34" s="252"/>
      <c r="H34" s="252"/>
      <c r="I34" s="252"/>
      <c r="J34" s="252"/>
      <c r="K34" s="252"/>
      <c r="L34" s="252"/>
      <c r="M34" s="254" t="s">
        <v>80</v>
      </c>
      <c r="N34" s="254"/>
    </row>
    <row r="35" spans="2:14" s="213" customFormat="1" ht="16.5" x14ac:dyDescent="0.3">
      <c r="B35" s="253"/>
      <c r="C35" s="253"/>
      <c r="D35" s="253"/>
      <c r="E35" s="253"/>
      <c r="F35" s="252" t="s">
        <v>230</v>
      </c>
      <c r="G35" s="252"/>
      <c r="H35" s="252"/>
      <c r="I35" s="252"/>
      <c r="J35" s="252"/>
      <c r="K35" s="252"/>
      <c r="L35" s="252"/>
      <c r="M35" s="254" t="s">
        <v>80</v>
      </c>
      <c r="N35" s="254"/>
    </row>
    <row r="36" spans="2:14" s="213" customFormat="1" ht="16.5" x14ac:dyDescent="0.3">
      <c r="B36" s="253"/>
      <c r="C36" s="253"/>
      <c r="D36" s="253"/>
      <c r="E36" s="253"/>
      <c r="F36" s="253" t="s">
        <v>231</v>
      </c>
      <c r="G36" s="253"/>
      <c r="H36" s="253"/>
      <c r="I36" s="253"/>
      <c r="J36" s="253"/>
      <c r="K36" s="253"/>
      <c r="L36" s="253"/>
      <c r="M36" s="254" t="s">
        <v>80</v>
      </c>
      <c r="N36" s="254"/>
    </row>
    <row r="37" spans="2:14" s="213" customFormat="1" ht="16.5" x14ac:dyDescent="0.3">
      <c r="B37" s="253"/>
      <c r="C37" s="253"/>
      <c r="D37" s="253"/>
      <c r="E37" s="253"/>
      <c r="F37" s="253"/>
      <c r="G37" s="253"/>
      <c r="H37" s="253"/>
      <c r="I37" s="253"/>
      <c r="J37" s="253"/>
      <c r="K37" s="253"/>
      <c r="L37" s="253"/>
      <c r="M37" s="254"/>
      <c r="N37" s="254"/>
    </row>
    <row r="38" spans="2:14" s="213" customFormat="1" ht="16.5" x14ac:dyDescent="0.3">
      <c r="B38" s="256" t="s">
        <v>232</v>
      </c>
      <c r="C38" s="256"/>
      <c r="D38" s="256"/>
      <c r="E38" s="256"/>
      <c r="F38" s="256" t="s">
        <v>239</v>
      </c>
      <c r="G38" s="256"/>
      <c r="H38" s="256"/>
      <c r="I38" s="256"/>
      <c r="J38" s="256"/>
      <c r="K38" s="256"/>
      <c r="L38" s="256"/>
      <c r="M38" s="257" t="s">
        <v>79</v>
      </c>
      <c r="N38" s="257"/>
    </row>
    <row r="39" spans="2:14" s="213" customFormat="1" ht="16.5" x14ac:dyDescent="0.3">
      <c r="B39" s="256"/>
      <c r="C39" s="256"/>
      <c r="D39" s="256"/>
      <c r="E39" s="256"/>
      <c r="F39" s="256" t="s">
        <v>240</v>
      </c>
      <c r="G39" s="256"/>
      <c r="H39" s="256"/>
      <c r="I39" s="256"/>
      <c r="J39" s="256"/>
      <c r="K39" s="256"/>
      <c r="L39" s="256"/>
      <c r="M39" s="257" t="s">
        <v>79</v>
      </c>
      <c r="N39" s="257"/>
    </row>
    <row r="40" spans="2:14" s="18" customFormat="1" x14ac:dyDescent="0.3">
      <c r="B40" s="253" t="s">
        <v>233</v>
      </c>
      <c r="C40" s="253"/>
      <c r="D40" s="253"/>
      <c r="E40" s="253"/>
      <c r="F40" s="253" t="s">
        <v>241</v>
      </c>
      <c r="G40" s="253"/>
      <c r="H40" s="253"/>
      <c r="I40" s="253"/>
      <c r="J40" s="253"/>
      <c r="K40" s="253"/>
      <c r="L40" s="253"/>
      <c r="M40" s="254" t="s">
        <v>81</v>
      </c>
      <c r="N40" s="254"/>
    </row>
    <row r="41" spans="2:14" s="18" customFormat="1" x14ac:dyDescent="0.3">
      <c r="B41" s="253"/>
      <c r="C41" s="253"/>
      <c r="D41" s="253"/>
      <c r="E41" s="253"/>
      <c r="F41" s="253"/>
      <c r="G41" s="253"/>
      <c r="H41" s="253"/>
      <c r="I41" s="253"/>
      <c r="J41" s="253"/>
      <c r="K41" s="253"/>
      <c r="L41" s="253"/>
      <c r="M41" s="254"/>
      <c r="N41" s="254"/>
    </row>
    <row r="42" spans="2:14" s="18" customFormat="1" x14ac:dyDescent="0.3">
      <c r="B42" s="253"/>
      <c r="C42" s="253"/>
      <c r="D42" s="253"/>
      <c r="E42" s="253"/>
      <c r="F42" s="253" t="s">
        <v>242</v>
      </c>
      <c r="G42" s="253"/>
      <c r="H42" s="253"/>
      <c r="I42" s="253"/>
      <c r="J42" s="253"/>
      <c r="K42" s="253"/>
      <c r="L42" s="253"/>
      <c r="M42" s="254" t="s">
        <v>81</v>
      </c>
      <c r="N42" s="254"/>
    </row>
    <row r="43" spans="2:14" s="18" customFormat="1" x14ac:dyDescent="0.3">
      <c r="B43" s="253"/>
      <c r="C43" s="253"/>
      <c r="D43" s="253"/>
      <c r="E43" s="253"/>
      <c r="F43" s="253"/>
      <c r="G43" s="253"/>
      <c r="H43" s="253"/>
      <c r="I43" s="253"/>
      <c r="J43" s="253"/>
      <c r="K43" s="253"/>
      <c r="L43" s="253"/>
      <c r="M43" s="254"/>
      <c r="N43" s="254"/>
    </row>
    <row r="44" spans="2:14" s="213" customFormat="1" ht="16.5" x14ac:dyDescent="0.3">
      <c r="B44" s="255" t="s">
        <v>234</v>
      </c>
      <c r="C44" s="255"/>
      <c r="D44" s="255"/>
      <c r="E44" s="255"/>
      <c r="F44" s="255" t="s">
        <v>243</v>
      </c>
      <c r="G44" s="255"/>
      <c r="H44" s="255"/>
      <c r="I44" s="255"/>
      <c r="J44" s="255"/>
      <c r="K44" s="255"/>
      <c r="L44" s="255"/>
      <c r="M44" s="257" t="s">
        <v>75</v>
      </c>
      <c r="N44" s="257"/>
    </row>
    <row r="45" spans="2:14" s="213" customFormat="1" ht="16.5" x14ac:dyDescent="0.3">
      <c r="B45" s="255"/>
      <c r="C45" s="255"/>
      <c r="D45" s="255"/>
      <c r="E45" s="255"/>
      <c r="F45" s="255"/>
      <c r="G45" s="255"/>
      <c r="H45" s="255"/>
      <c r="I45" s="255"/>
      <c r="J45" s="255"/>
      <c r="K45" s="255"/>
      <c r="L45" s="255"/>
      <c r="M45" s="257"/>
      <c r="N45" s="257"/>
    </row>
    <row r="46" spans="2:14" s="213" customFormat="1" ht="16.5" x14ac:dyDescent="0.3">
      <c r="B46" s="255"/>
      <c r="C46" s="255"/>
      <c r="D46" s="255"/>
      <c r="E46" s="255"/>
      <c r="F46" s="256" t="s">
        <v>244</v>
      </c>
      <c r="G46" s="256"/>
      <c r="H46" s="256"/>
      <c r="I46" s="256"/>
      <c r="J46" s="256"/>
      <c r="K46" s="256"/>
      <c r="L46" s="256"/>
      <c r="M46" s="257" t="s">
        <v>75</v>
      </c>
      <c r="N46" s="257"/>
    </row>
    <row r="47" spans="2:14" s="213" customFormat="1" ht="16.5" x14ac:dyDescent="0.3">
      <c r="B47" s="255"/>
      <c r="C47" s="255"/>
      <c r="D47" s="255"/>
      <c r="E47" s="255"/>
      <c r="F47" s="256" t="s">
        <v>245</v>
      </c>
      <c r="G47" s="256"/>
      <c r="H47" s="256"/>
      <c r="I47" s="256"/>
      <c r="J47" s="256"/>
      <c r="K47" s="256"/>
      <c r="L47" s="256"/>
      <c r="M47" s="257" t="s">
        <v>75</v>
      </c>
      <c r="N47" s="257"/>
    </row>
    <row r="48" spans="2:14" s="213" customFormat="1" ht="16.5" x14ac:dyDescent="0.3">
      <c r="B48" s="255"/>
      <c r="C48" s="255"/>
      <c r="D48" s="255"/>
      <c r="E48" s="255"/>
      <c r="F48" s="255" t="s">
        <v>246</v>
      </c>
      <c r="G48" s="255"/>
      <c r="H48" s="255"/>
      <c r="I48" s="255"/>
      <c r="J48" s="255"/>
      <c r="K48" s="255"/>
      <c r="L48" s="255"/>
      <c r="M48" s="257" t="s">
        <v>75</v>
      </c>
      <c r="N48" s="257"/>
    </row>
    <row r="49" spans="2:14" s="213" customFormat="1" ht="16.5" x14ac:dyDescent="0.3">
      <c r="B49" s="255"/>
      <c r="C49" s="255"/>
      <c r="D49" s="255"/>
      <c r="E49" s="255"/>
      <c r="F49" s="255"/>
      <c r="G49" s="255"/>
      <c r="H49" s="255"/>
      <c r="I49" s="255"/>
      <c r="J49" s="255"/>
      <c r="K49" s="255"/>
      <c r="L49" s="255"/>
      <c r="M49" s="257"/>
      <c r="N49" s="257"/>
    </row>
    <row r="50" spans="2:14" s="213" customFormat="1" ht="16.5" x14ac:dyDescent="0.3">
      <c r="B50" s="253" t="s">
        <v>235</v>
      </c>
      <c r="C50" s="253"/>
      <c r="D50" s="253"/>
      <c r="E50" s="253"/>
      <c r="F50" s="253" t="s">
        <v>247</v>
      </c>
      <c r="G50" s="253"/>
      <c r="H50" s="253"/>
      <c r="I50" s="253"/>
      <c r="J50" s="253"/>
      <c r="K50" s="253"/>
      <c r="L50" s="253"/>
      <c r="M50" s="254" t="s">
        <v>83</v>
      </c>
      <c r="N50" s="254"/>
    </row>
    <row r="51" spans="2:14" s="213" customFormat="1" ht="16.5" x14ac:dyDescent="0.3">
      <c r="B51" s="253"/>
      <c r="C51" s="253"/>
      <c r="D51" s="253"/>
      <c r="E51" s="253"/>
      <c r="F51" s="253"/>
      <c r="G51" s="253"/>
      <c r="H51" s="253"/>
      <c r="I51" s="253"/>
      <c r="J51" s="253"/>
      <c r="K51" s="253"/>
      <c r="L51" s="253"/>
      <c r="M51" s="254"/>
      <c r="N51" s="254"/>
    </row>
    <row r="52" spans="2:14" s="213" customFormat="1" ht="16.5" x14ac:dyDescent="0.3">
      <c r="B52" s="253"/>
      <c r="C52" s="253"/>
      <c r="D52" s="253"/>
      <c r="E52" s="253"/>
      <c r="F52" s="252" t="s">
        <v>248</v>
      </c>
      <c r="G52" s="252"/>
      <c r="H52" s="252"/>
      <c r="I52" s="252"/>
      <c r="J52" s="252"/>
      <c r="K52" s="252"/>
      <c r="L52" s="252"/>
      <c r="M52" s="254" t="s">
        <v>83</v>
      </c>
      <c r="N52" s="254"/>
    </row>
    <row r="53" spans="2:14" s="213" customFormat="1" ht="16.5" x14ac:dyDescent="0.3">
      <c r="B53" s="255" t="s">
        <v>236</v>
      </c>
      <c r="C53" s="255"/>
      <c r="D53" s="255"/>
      <c r="E53" s="255"/>
      <c r="F53" s="255" t="s">
        <v>249</v>
      </c>
      <c r="G53" s="255"/>
      <c r="H53" s="255"/>
      <c r="I53" s="255"/>
      <c r="J53" s="255"/>
      <c r="K53" s="255"/>
      <c r="L53" s="255"/>
      <c r="M53" s="257" t="s">
        <v>77</v>
      </c>
      <c r="N53" s="257"/>
    </row>
    <row r="54" spans="2:14" s="213" customFormat="1" ht="16.5" x14ac:dyDescent="0.3">
      <c r="B54" s="255"/>
      <c r="C54" s="255"/>
      <c r="D54" s="255"/>
      <c r="E54" s="255"/>
      <c r="F54" s="255"/>
      <c r="G54" s="255"/>
      <c r="H54" s="255"/>
      <c r="I54" s="255"/>
      <c r="J54" s="255"/>
      <c r="K54" s="255"/>
      <c r="L54" s="255"/>
      <c r="M54" s="257"/>
      <c r="N54" s="257"/>
    </row>
    <row r="55" spans="2:14" s="213" customFormat="1" ht="16.5" x14ac:dyDescent="0.3">
      <c r="B55" s="252" t="s">
        <v>237</v>
      </c>
      <c r="C55" s="252"/>
      <c r="D55" s="252"/>
      <c r="E55" s="252"/>
      <c r="F55" s="253" t="s">
        <v>250</v>
      </c>
      <c r="G55" s="253"/>
      <c r="H55" s="253"/>
      <c r="I55" s="253"/>
      <c r="J55" s="253"/>
      <c r="K55" s="253"/>
      <c r="L55" s="253"/>
      <c r="M55" s="254" t="s">
        <v>81</v>
      </c>
      <c r="N55" s="254"/>
    </row>
    <row r="56" spans="2:14" s="213" customFormat="1" ht="16.5" x14ac:dyDescent="0.3">
      <c r="B56" s="252"/>
      <c r="C56" s="252"/>
      <c r="D56" s="252"/>
      <c r="E56" s="252"/>
      <c r="F56" s="252" t="s">
        <v>251</v>
      </c>
      <c r="G56" s="252"/>
      <c r="H56" s="252"/>
      <c r="I56" s="252"/>
      <c r="J56" s="252"/>
      <c r="K56" s="252"/>
      <c r="L56" s="252"/>
      <c r="M56" s="254" t="s">
        <v>81</v>
      </c>
      <c r="N56" s="254"/>
    </row>
    <row r="57" spans="2:14" s="213" customFormat="1" ht="16.5" x14ac:dyDescent="0.3">
      <c r="B57" s="256" t="s">
        <v>238</v>
      </c>
      <c r="C57" s="256"/>
      <c r="D57" s="256"/>
      <c r="E57" s="256"/>
      <c r="F57" s="256" t="s">
        <v>252</v>
      </c>
      <c r="G57" s="256"/>
      <c r="H57" s="256"/>
      <c r="I57" s="256"/>
      <c r="J57" s="256"/>
      <c r="K57" s="256"/>
      <c r="L57" s="256"/>
      <c r="M57" s="257" t="s">
        <v>82</v>
      </c>
      <c r="N57" s="257"/>
    </row>
    <row r="58" spans="2:14" s="213" customFormat="1" ht="16.5" x14ac:dyDescent="0.3">
      <c r="B58" s="256"/>
      <c r="C58" s="256"/>
      <c r="D58" s="256"/>
      <c r="E58" s="256"/>
      <c r="F58" s="256" t="s">
        <v>253</v>
      </c>
      <c r="G58" s="256"/>
      <c r="H58" s="256"/>
      <c r="I58" s="256"/>
      <c r="J58" s="256"/>
      <c r="K58" s="256"/>
      <c r="L58" s="256"/>
      <c r="M58" s="257" t="s">
        <v>82</v>
      </c>
      <c r="N58" s="257"/>
    </row>
    <row r="59" spans="2:14" s="213" customFormat="1" ht="16.5" x14ac:dyDescent="0.3">
      <c r="B59" s="256"/>
      <c r="C59" s="256"/>
      <c r="D59" s="256"/>
      <c r="E59" s="256"/>
      <c r="F59" s="256" t="s">
        <v>254</v>
      </c>
      <c r="G59" s="256"/>
      <c r="H59" s="256"/>
      <c r="I59" s="256"/>
      <c r="J59" s="256"/>
      <c r="K59" s="256"/>
      <c r="L59" s="256"/>
      <c r="M59" s="257" t="s">
        <v>82</v>
      </c>
      <c r="N59" s="257"/>
    </row>
    <row r="60" spans="2:14" s="213" customFormat="1" ht="16.5" x14ac:dyDescent="0.3">
      <c r="B60" s="18"/>
      <c r="C60" s="18"/>
      <c r="D60" s="18"/>
      <c r="E60" s="18"/>
      <c r="F60" s="18"/>
      <c r="G60" s="18"/>
      <c r="H60" s="18"/>
      <c r="I60" s="18"/>
      <c r="J60" s="18"/>
      <c r="K60" s="18"/>
      <c r="L60" s="18"/>
      <c r="M60" s="214"/>
      <c r="N60" s="214"/>
    </row>
    <row r="61" spans="2:14" s="213" customFormat="1" ht="16.5" x14ac:dyDescent="0.3">
      <c r="B61" s="18"/>
      <c r="C61" s="18"/>
      <c r="D61" s="18"/>
      <c r="E61" s="18"/>
      <c r="F61" s="18"/>
      <c r="G61" s="18"/>
      <c r="H61" s="18"/>
      <c r="I61" s="18"/>
      <c r="J61" s="18"/>
      <c r="K61" s="18"/>
      <c r="L61" s="18"/>
      <c r="M61" s="214"/>
      <c r="N61" s="214"/>
    </row>
    <row r="62" spans="2:14" s="213" customFormat="1" ht="16.5" x14ac:dyDescent="0.3">
      <c r="B62" s="18"/>
      <c r="C62" s="18"/>
      <c r="D62" s="18"/>
      <c r="E62" s="18"/>
      <c r="F62" s="18"/>
      <c r="G62" s="18"/>
      <c r="H62" s="18"/>
      <c r="I62" s="18"/>
      <c r="J62" s="18"/>
      <c r="K62" s="18"/>
      <c r="L62" s="18"/>
      <c r="M62" s="214"/>
      <c r="N62" s="214"/>
    </row>
    <row r="63" spans="2:14" s="213" customFormat="1" ht="16.5" x14ac:dyDescent="0.3">
      <c r="B63" s="18"/>
      <c r="C63" s="18"/>
      <c r="D63" s="18"/>
      <c r="E63" s="18"/>
      <c r="F63" s="18"/>
      <c r="G63" s="18"/>
      <c r="H63" s="18"/>
      <c r="I63" s="18"/>
      <c r="J63" s="18"/>
      <c r="K63" s="18"/>
      <c r="L63" s="18"/>
      <c r="M63" s="214"/>
      <c r="N63" s="214"/>
    </row>
    <row r="64" spans="2:14" s="213" customFormat="1" ht="16.5" x14ac:dyDescent="0.3">
      <c r="B64" s="18"/>
      <c r="C64" s="18"/>
      <c r="D64" s="18"/>
      <c r="E64" s="18"/>
      <c r="F64" s="18"/>
      <c r="G64" s="18"/>
      <c r="H64" s="18"/>
      <c r="I64" s="18"/>
      <c r="J64" s="18"/>
      <c r="K64" s="18"/>
      <c r="L64" s="18"/>
      <c r="M64" s="214"/>
      <c r="N64" s="214"/>
    </row>
    <row r="65" spans="2:14" s="213" customFormat="1" ht="16.5" x14ac:dyDescent="0.3">
      <c r="B65" s="18"/>
      <c r="C65" s="18"/>
      <c r="D65" s="18"/>
      <c r="E65" s="18"/>
      <c r="F65" s="18"/>
      <c r="G65" s="18"/>
      <c r="H65" s="18"/>
      <c r="I65" s="18"/>
      <c r="J65" s="18"/>
      <c r="K65" s="18"/>
      <c r="L65" s="18"/>
      <c r="M65" s="214"/>
      <c r="N65" s="214"/>
    </row>
    <row r="66" spans="2:14" s="213" customFormat="1" ht="16.5" x14ac:dyDescent="0.3">
      <c r="B66" s="18"/>
      <c r="C66" s="18"/>
      <c r="D66" s="18"/>
      <c r="E66" s="18"/>
      <c r="F66" s="18"/>
      <c r="G66" s="18"/>
      <c r="H66" s="18"/>
      <c r="I66" s="18"/>
      <c r="J66" s="18"/>
      <c r="K66" s="18"/>
      <c r="L66" s="18"/>
      <c r="M66" s="214"/>
      <c r="N66" s="214"/>
    </row>
    <row r="67" spans="2:14" s="213" customFormat="1" ht="16.5" x14ac:dyDescent="0.3">
      <c r="B67" s="18"/>
      <c r="C67" s="18"/>
      <c r="D67" s="18"/>
      <c r="E67" s="18"/>
      <c r="F67" s="18"/>
      <c r="G67" s="18"/>
      <c r="H67" s="18"/>
      <c r="I67" s="18"/>
      <c r="J67" s="18"/>
      <c r="K67" s="18"/>
      <c r="L67" s="18"/>
      <c r="M67" s="214"/>
      <c r="N67" s="214"/>
    </row>
    <row r="68" spans="2:14" s="213" customFormat="1" ht="16.5" x14ac:dyDescent="0.3">
      <c r="B68" s="18"/>
      <c r="C68" s="18"/>
      <c r="D68" s="18"/>
      <c r="E68" s="18"/>
      <c r="F68" s="18"/>
      <c r="G68" s="18"/>
      <c r="H68" s="18"/>
      <c r="I68" s="18"/>
      <c r="J68" s="18"/>
      <c r="K68" s="18"/>
      <c r="L68" s="18"/>
      <c r="M68" s="214"/>
      <c r="N68" s="214"/>
    </row>
    <row r="69" spans="2:14" s="213" customFormat="1" ht="16.5" x14ac:dyDescent="0.3">
      <c r="B69" s="18"/>
      <c r="C69" s="18"/>
      <c r="D69" s="18"/>
      <c r="E69" s="18"/>
      <c r="F69" s="18"/>
      <c r="G69" s="18"/>
      <c r="H69" s="18"/>
      <c r="I69" s="18"/>
      <c r="J69" s="18"/>
      <c r="K69" s="18"/>
      <c r="L69" s="18"/>
      <c r="M69" s="214"/>
      <c r="N69" s="214"/>
    </row>
  </sheetData>
  <sheetProtection algorithmName="SHA-512" hashValue="Cz1xGp7BT5i4VG0hoKEESzdnPkGP+UVwZDMgtSjx+1JCRhypWhlNEWR9AMwk39GGJ773fahWJpHo40GTevz6yw==" saltValue="9fIDcN50G7Q7d8SNX4RaKg==" spinCount="100000" sheet="1" objects="1" scenarios="1"/>
  <mergeCells count="78">
    <mergeCell ref="M57:N57"/>
    <mergeCell ref="M58:N58"/>
    <mergeCell ref="M59:N59"/>
    <mergeCell ref="M30:N31"/>
    <mergeCell ref="M32:N33"/>
    <mergeCell ref="M42:N43"/>
    <mergeCell ref="M44:N45"/>
    <mergeCell ref="M48:N49"/>
    <mergeCell ref="M50:N51"/>
    <mergeCell ref="M53:N54"/>
    <mergeCell ref="M55:N55"/>
    <mergeCell ref="M36:N37"/>
    <mergeCell ref="M40:N41"/>
    <mergeCell ref="M52:N52"/>
    <mergeCell ref="M46:N46"/>
    <mergeCell ref="M47:N47"/>
    <mergeCell ref="M56:N56"/>
    <mergeCell ref="M29:N29"/>
    <mergeCell ref="M34:N34"/>
    <mergeCell ref="M35:N35"/>
    <mergeCell ref="M38:N38"/>
    <mergeCell ref="M39:N39"/>
    <mergeCell ref="B44:E49"/>
    <mergeCell ref="F50:L51"/>
    <mergeCell ref="F58:L58"/>
    <mergeCell ref="F59:L59"/>
    <mergeCell ref="B57:E59"/>
    <mergeCell ref="F57:L57"/>
    <mergeCell ref="B53:E54"/>
    <mergeCell ref="F53:L54"/>
    <mergeCell ref="B55:E56"/>
    <mergeCell ref="F55:L55"/>
    <mergeCell ref="F56:L56"/>
    <mergeCell ref="F32:L33"/>
    <mergeCell ref="F34:L34"/>
    <mergeCell ref="F35:L35"/>
    <mergeCell ref="F44:L45"/>
    <mergeCell ref="F48:L49"/>
    <mergeCell ref="F47:L47"/>
    <mergeCell ref="F46:L46"/>
    <mergeCell ref="M23:N24"/>
    <mergeCell ref="M25:N26"/>
    <mergeCell ref="M27:N28"/>
    <mergeCell ref="F52:L52"/>
    <mergeCell ref="B50:E52"/>
    <mergeCell ref="B29:E33"/>
    <mergeCell ref="B34:E37"/>
    <mergeCell ref="F38:L38"/>
    <mergeCell ref="F39:L39"/>
    <mergeCell ref="B38:E39"/>
    <mergeCell ref="B40:E43"/>
    <mergeCell ref="F40:L41"/>
    <mergeCell ref="F42:L43"/>
    <mergeCell ref="F29:L29"/>
    <mergeCell ref="F36:L37"/>
    <mergeCell ref="F30:L31"/>
    <mergeCell ref="B21:E28"/>
    <mergeCell ref="B14:E18"/>
    <mergeCell ref="M17:N18"/>
    <mergeCell ref="F19:L20"/>
    <mergeCell ref="B19:E20"/>
    <mergeCell ref="M19:N20"/>
    <mergeCell ref="F21:L22"/>
    <mergeCell ref="F14:L14"/>
    <mergeCell ref="M14:N14"/>
    <mergeCell ref="F15:L16"/>
    <mergeCell ref="M15:N16"/>
    <mergeCell ref="F17:L18"/>
    <mergeCell ref="F23:L24"/>
    <mergeCell ref="F25:L26"/>
    <mergeCell ref="F27:L28"/>
    <mergeCell ref="M21:N22"/>
    <mergeCell ref="B6:N8"/>
    <mergeCell ref="B9:N9"/>
    <mergeCell ref="B12:N12"/>
    <mergeCell ref="B13:E13"/>
    <mergeCell ref="F13:L13"/>
    <mergeCell ref="M13:N13"/>
  </mergeCells>
  <hyperlinks>
    <hyperlink ref="M14:N14" location="Climate!A122" display="Climate change" xr:uid="{07555779-4814-4E7D-93E0-43A9B908F18A}"/>
    <hyperlink ref="M15:N16" location="Climate!A137" display="Climate change" xr:uid="{13118749-584A-4138-8A73-FE42A02DE4F3}"/>
    <hyperlink ref="M17:N18" location="Climate!A197" display="Climate change" xr:uid="{DED98A0E-896D-4DE6-A1C0-E6337B8507A8}"/>
    <hyperlink ref="M19:N20" location="Environment!A109" display="Environmental management" xr:uid="{A3C0217D-52C9-4909-95C8-2CA38147CF3A}"/>
    <hyperlink ref="M21:N22" location="Water!A190" display="Water and effluents" xr:uid="{B54146A0-8A84-4AE8-93C3-203714F37E1D}"/>
    <hyperlink ref="M23:N24" location="Water!A205" display="Water and effluents" xr:uid="{E8335209-84C7-4497-81FA-E9BDAD927313}"/>
    <hyperlink ref="M25:N26" location="Water!A206" display="Water and effluents" xr:uid="{08828CAD-4854-4B99-9958-D7032700D4D8}"/>
    <hyperlink ref="M27:N28" location="Water!A217" display="Water and effluents" xr:uid="{7E18F448-6FC6-4256-AB13-6F492610DB09}"/>
    <hyperlink ref="M29:N29" location="Environment!A41" display="Environmental management" xr:uid="{70B1839C-70CE-4910-9A94-CD17AD214923}"/>
    <hyperlink ref="M30:N31" location="Safety!A47" display="Safety" xr:uid="{3AB8A70A-10DA-4E77-9F24-567E8DABF8C5}"/>
    <hyperlink ref="M32:N33" location="Environment!A102" display="Environmental management" xr:uid="{08663A8C-ED6B-459F-81FD-E7315413A6E1}"/>
    <hyperlink ref="M34:N34" location="HumanRights!A134" display="Human rights" xr:uid="{AB469DFC-DE18-4717-9615-C6D369BC8C61}"/>
    <hyperlink ref="M35:N35" location="HumanRights!A140" display="Human rights" xr:uid="{E44B5143-C957-4CE9-BF07-981D10B11945}"/>
    <hyperlink ref="M36:N37" location="HumanRights!A145" display="Human rights" xr:uid="{FD530133-BDBA-4932-87F0-7769DF01E2CA}"/>
    <hyperlink ref="M38:N38" location="'Socio-EconomicImpact'!A191" display="Socio-economic impact" xr:uid="{AA97170B-7D50-4007-BE40-7F78CEE8EBDB}"/>
    <hyperlink ref="M39:N39" location="'Socio-EconomicImpact'!A200" display="Socio-economic impact" xr:uid="{DB5F3B5C-5E4A-4DAB-8492-5792A9ADA334}"/>
    <hyperlink ref="M40:N41" location="Safety!A191" display="Safety" xr:uid="{B582E2F6-0AAB-4C08-AE30-84982EFF8AF9}"/>
    <hyperlink ref="M42:N43" location="Safety!A220" display="Safety" xr:uid="{A8E7DC53-7668-4403-BBFC-A3641E879CFC}"/>
    <hyperlink ref="M44:N45" location="Climate!A211" display="Climate change" xr:uid="{0FCB7B0D-A5AE-44B0-BC51-05B4AE6B6D99}"/>
    <hyperlink ref="M46:N46" location="Climate!A217" display="Climate change" xr:uid="{3E067BF3-A7DD-43C4-9477-692EFC2902EB}"/>
    <hyperlink ref="M47:N47" location="Climate!A223" display="Climate change" xr:uid="{53659C33-3404-4DF2-A5E6-EE3D1CF19A85}"/>
    <hyperlink ref="M48:N49" location="Climate!A228" display="Climate change" xr:uid="{CED10A72-6392-47EB-A77C-548121A57664}"/>
    <hyperlink ref="M50:N51" location="Ethics!A226" display="Ethics and integrity" xr:uid="{87CFF8DC-C23A-463B-AF66-E90BEEFCD384}"/>
    <hyperlink ref="M52:N52" location="Ethics!A231" display="Ethics and integrity" xr:uid="{A255BCB3-16C9-4ACF-8621-619E4625C6BF}"/>
    <hyperlink ref="M53:N54" location="Environment!A206" display="Environmental management" xr:uid="{DB18F159-0764-4761-A839-2BC5112E3681}"/>
    <hyperlink ref="M55:N55" location="Safety!A10" display="Safety" xr:uid="{CB50B583-E01F-4ADE-BA37-E5559CC102CC}"/>
    <hyperlink ref="M56:N56" location="Safety!A22" display="Safety" xr:uid="{3F45156F-76FB-4B88-A883-9EBF4C4027E9}"/>
    <hyperlink ref="M57:N57" location="Assets!A41" display="Asset management" xr:uid="{536CB1B3-248B-493C-A4A5-EFF3BCF0F3E1}"/>
    <hyperlink ref="M58:N58" location="Assets!A73" display="Asset management" xr:uid="{21DF769D-9FF4-43F6-82E4-4E1D28E0FA66}"/>
    <hyperlink ref="M59:N59" location="Assets!A74" display="Asset management" xr:uid="{4EA30B60-BB5C-46F8-A38B-E4F8AE5134C6}"/>
    <hyperlink ref="B1" location="Home!A1" display="Home" xr:uid="{2ADCB980-2B33-454B-AA3D-2559507526A6}"/>
    <hyperlink ref="A1" location="Home!A1" display="Home!A1" xr:uid="{318890CD-91DE-4A51-933D-E42082DA4509}"/>
    <hyperlink ref="C1" location="GRI!A1" display="Índice GRI" xr:uid="{402ADF99-5020-450C-BF7A-B6369009B0CE}"/>
    <hyperlink ref="D1" location="SASB!A1" display="Índice SASB" xr:uid="{E47388D4-DB97-4133-BFE0-3D6939B3697F}"/>
    <hyperlink ref="E1" location="TCFD!A1" display="Índice TCFD" xr:uid="{5C112AB6-FF74-4B6F-B957-EC8FEFBB11DC}"/>
    <hyperlink ref="F1" location="Climate!A1" display="Climate change" xr:uid="{3B499ED0-D9CD-461A-8C9B-87E1E8963AE5}"/>
    <hyperlink ref="G1" location="Water!A1" display="Water and effluents" xr:uid="{35CBDCF4-145B-420B-AD0D-360C33A90FEB}"/>
    <hyperlink ref="H1" location="Environment!A1" display="Environmental management" xr:uid="{E4F31C22-22F3-469C-8FF5-823630A87302}"/>
    <hyperlink ref="I1" location="Talent!A1" display="Talent management" xr:uid="{4264855F-9616-4BF2-8A5A-12FC029D1A1F}"/>
    <hyperlink ref="J1" location="'Socio-EconomicImpact'!A1" display="Socio-economic impact" xr:uid="{E17ED305-531D-47F6-B69C-3CC5689DE2BE}"/>
    <hyperlink ref="K1" location="HumanRights!A1" display="Human rights" xr:uid="{E3AD3D37-7857-4A4E-ACAC-041AF9E59E5E}"/>
    <hyperlink ref="L1" location="Safety!A1" display="Safety" xr:uid="{38F18B8C-2FFC-4A8A-97E4-B16E8E7B3032}"/>
    <hyperlink ref="M1" location="Assets!A1" display="Asset management" xr:uid="{7390EB23-07C3-438A-A4B4-64CAC1524F72}"/>
    <hyperlink ref="N1" location="Ethics!A1" display="Ethics and integrity" xr:uid="{8805DD7B-421B-4BDF-98DB-5A300F0EF996}"/>
    <hyperlink ref="B9:N9" r:id="rId1" display="Para mais informações sobre os conteúdos GRI respondidos pela Brava, acesse a versão PDF do Relatório Anual e de Sustentabilidade, disponível neste link." xr:uid="{F563C4F0-246A-49C9-8738-82D2C2B6ABCE}"/>
  </hyperlink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FA15C-E8F0-4492-B4EC-71F2AE9730AF}">
  <dimension ref="A1:S20"/>
  <sheetViews>
    <sheetView showGridLines="0" workbookViewId="0"/>
  </sheetViews>
  <sheetFormatPr defaultColWidth="9" defaultRowHeight="14.25" x14ac:dyDescent="0.3"/>
  <cols>
    <col min="1" max="5" width="6.875" style="2" customWidth="1"/>
    <col min="6" max="14" width="13.75" style="2" customWidth="1"/>
    <col min="15" max="16384" width="9" style="2"/>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s="18" customFormat="1" ht="20.25" x14ac:dyDescent="0.3">
      <c r="B4" s="212" t="s">
        <v>74</v>
      </c>
    </row>
    <row r="6" spans="1:19" s="47" customFormat="1" ht="13.5" x14ac:dyDescent="0.3">
      <c r="B6" s="235" t="s">
        <v>255</v>
      </c>
      <c r="C6" s="235"/>
      <c r="D6" s="235"/>
      <c r="E6" s="235"/>
      <c r="F6" s="235"/>
      <c r="G6" s="235"/>
      <c r="H6" s="235"/>
      <c r="I6" s="235"/>
      <c r="J6" s="235"/>
      <c r="K6" s="235"/>
      <c r="L6" s="235"/>
      <c r="M6" s="235"/>
      <c r="N6" s="235"/>
    </row>
    <row r="7" spans="1:19" s="47" customFormat="1" ht="13.5" x14ac:dyDescent="0.3">
      <c r="B7" s="235"/>
      <c r="C7" s="235"/>
      <c r="D7" s="235"/>
      <c r="E7" s="235"/>
      <c r="F7" s="235"/>
      <c r="G7" s="235"/>
      <c r="H7" s="235"/>
      <c r="I7" s="235"/>
      <c r="J7" s="235"/>
      <c r="K7" s="235"/>
      <c r="L7" s="235"/>
      <c r="M7" s="235"/>
      <c r="N7" s="235"/>
    </row>
    <row r="8" spans="1:19" s="47" customFormat="1" ht="13.5" x14ac:dyDescent="0.3">
      <c r="B8" s="235"/>
      <c r="C8" s="235"/>
      <c r="D8" s="235"/>
      <c r="E8" s="235"/>
      <c r="F8" s="235"/>
      <c r="G8" s="235"/>
      <c r="H8" s="235"/>
      <c r="I8" s="235"/>
      <c r="J8" s="235"/>
      <c r="K8" s="235"/>
      <c r="L8" s="235"/>
      <c r="M8" s="235"/>
      <c r="N8" s="235"/>
    </row>
    <row r="9" spans="1:19" s="47" customFormat="1" ht="13.5" customHeight="1" x14ac:dyDescent="0.3">
      <c r="B9" s="236" t="s">
        <v>256</v>
      </c>
      <c r="C9" s="236"/>
      <c r="D9" s="236"/>
      <c r="E9" s="236"/>
      <c r="F9" s="236"/>
      <c r="G9" s="236"/>
      <c r="H9" s="236"/>
      <c r="I9" s="236"/>
      <c r="J9" s="236"/>
      <c r="K9" s="236"/>
      <c r="L9" s="236"/>
      <c r="M9" s="236"/>
      <c r="N9" s="236"/>
    </row>
    <row r="12" spans="1:19" s="47" customFormat="1" ht="13.5" x14ac:dyDescent="0.3">
      <c r="B12" s="250" t="s">
        <v>257</v>
      </c>
      <c r="C12" s="250"/>
      <c r="D12" s="250"/>
      <c r="E12" s="250"/>
      <c r="F12" s="250" t="s">
        <v>258</v>
      </c>
      <c r="G12" s="250"/>
      <c r="H12" s="250"/>
      <c r="I12" s="250"/>
      <c r="J12" s="250"/>
      <c r="K12" s="250"/>
      <c r="L12" s="250"/>
      <c r="M12" s="250" t="s">
        <v>95</v>
      </c>
      <c r="N12" s="250"/>
    </row>
    <row r="13" spans="1:19" s="213" customFormat="1" ht="16.5" customHeight="1" x14ac:dyDescent="0.3">
      <c r="B13" s="237" t="s">
        <v>260</v>
      </c>
      <c r="C13" s="237"/>
      <c r="D13" s="237"/>
      <c r="E13" s="237"/>
      <c r="F13" s="252" t="s">
        <v>263</v>
      </c>
      <c r="G13" s="252"/>
      <c r="H13" s="252"/>
      <c r="I13" s="252"/>
      <c r="J13" s="252"/>
      <c r="K13" s="252"/>
      <c r="L13" s="252"/>
      <c r="M13" s="254" t="s">
        <v>0</v>
      </c>
      <c r="N13" s="254"/>
    </row>
    <row r="14" spans="1:19" s="213" customFormat="1" ht="16.5" x14ac:dyDescent="0.3">
      <c r="B14" s="238"/>
      <c r="C14" s="238"/>
      <c r="D14" s="238"/>
      <c r="E14" s="238"/>
      <c r="F14" s="252" t="s">
        <v>262</v>
      </c>
      <c r="G14" s="252"/>
      <c r="H14" s="252"/>
      <c r="I14" s="252"/>
      <c r="J14" s="252"/>
      <c r="K14" s="252"/>
      <c r="L14" s="252"/>
      <c r="M14" s="254" t="s">
        <v>0</v>
      </c>
      <c r="N14" s="254"/>
    </row>
    <row r="15" spans="1:19" s="213" customFormat="1" ht="16.5" customHeight="1" x14ac:dyDescent="0.3">
      <c r="B15" s="238"/>
      <c r="C15" s="238"/>
      <c r="D15" s="238"/>
      <c r="E15" s="238"/>
      <c r="F15" s="259" t="s">
        <v>264</v>
      </c>
      <c r="G15" s="259"/>
      <c r="H15" s="259"/>
      <c r="I15" s="259"/>
      <c r="J15" s="259"/>
      <c r="K15" s="259"/>
      <c r="L15" s="259"/>
      <c r="M15" s="254" t="s">
        <v>0</v>
      </c>
      <c r="N15" s="254"/>
    </row>
    <row r="16" spans="1:19" s="213" customFormat="1" ht="16.5" x14ac:dyDescent="0.3">
      <c r="B16" s="258"/>
      <c r="C16" s="258"/>
      <c r="D16" s="258"/>
      <c r="E16" s="258"/>
      <c r="F16" s="260"/>
      <c r="G16" s="260"/>
      <c r="H16" s="260"/>
      <c r="I16" s="260"/>
      <c r="J16" s="260"/>
      <c r="K16" s="260"/>
      <c r="L16" s="260"/>
      <c r="M16" s="254"/>
      <c r="N16" s="254"/>
    </row>
    <row r="17" spans="2:14" s="213" customFormat="1" ht="16.5" customHeight="1" x14ac:dyDescent="0.3">
      <c r="B17" s="255" t="s">
        <v>261</v>
      </c>
      <c r="C17" s="255"/>
      <c r="D17" s="255"/>
      <c r="E17" s="255"/>
      <c r="F17" s="261" t="s">
        <v>265</v>
      </c>
      <c r="G17" s="261"/>
      <c r="H17" s="261"/>
      <c r="I17" s="261"/>
      <c r="J17" s="261"/>
      <c r="K17" s="261"/>
      <c r="L17" s="261"/>
      <c r="M17" s="257" t="s">
        <v>65</v>
      </c>
      <c r="N17" s="257"/>
    </row>
    <row r="18" spans="2:14" s="213" customFormat="1" ht="16.5" customHeight="1" x14ac:dyDescent="0.3">
      <c r="B18" s="255"/>
      <c r="C18" s="255"/>
      <c r="D18" s="255"/>
      <c r="E18" s="255"/>
      <c r="F18" s="239"/>
      <c r="G18" s="239"/>
      <c r="H18" s="239"/>
      <c r="I18" s="239"/>
      <c r="J18" s="239"/>
      <c r="K18" s="239"/>
      <c r="L18" s="239"/>
      <c r="M18" s="257" t="s">
        <v>66</v>
      </c>
      <c r="N18" s="257"/>
    </row>
    <row r="19" spans="2:14" s="213" customFormat="1" ht="16.5" customHeight="1" x14ac:dyDescent="0.3">
      <c r="B19" s="255"/>
      <c r="C19" s="255"/>
      <c r="D19" s="255"/>
      <c r="E19" s="255"/>
      <c r="F19" s="245"/>
      <c r="G19" s="245"/>
      <c r="H19" s="245"/>
      <c r="I19" s="245"/>
      <c r="J19" s="245"/>
      <c r="K19" s="245"/>
      <c r="L19" s="245"/>
      <c r="M19" s="257" t="s">
        <v>67</v>
      </c>
      <c r="N19" s="257"/>
    </row>
    <row r="20" spans="2:14" s="213" customFormat="1" ht="16.5" x14ac:dyDescent="0.3">
      <c r="B20" s="2"/>
      <c r="C20" s="2"/>
      <c r="D20" s="2"/>
      <c r="E20" s="2"/>
      <c r="F20" s="2"/>
      <c r="G20" s="2"/>
      <c r="H20" s="2"/>
      <c r="I20" s="2"/>
      <c r="J20" s="2"/>
      <c r="K20" s="2"/>
      <c r="L20" s="2"/>
      <c r="M20" s="2"/>
      <c r="N20" s="2"/>
    </row>
  </sheetData>
  <sheetProtection algorithmName="SHA-512" hashValue="Gyqfl/GuKzrZXNCScfzVSPyamSupQx1zioFs+GPtkDIMdRPHNmonyy1J0+yKco5kjri5mWskl62FZ6Zmzl1whw==" saltValue="Q/Cbw/onSDyrZ/3eTMKWkA==" spinCount="100000" sheet="1" objects="1" scenarios="1"/>
  <mergeCells count="17">
    <mergeCell ref="B13:E16"/>
    <mergeCell ref="M17:N17"/>
    <mergeCell ref="F13:L13"/>
    <mergeCell ref="F14:L14"/>
    <mergeCell ref="M13:N13"/>
    <mergeCell ref="M14:N14"/>
    <mergeCell ref="F15:L16"/>
    <mergeCell ref="M15:N16"/>
    <mergeCell ref="B17:E19"/>
    <mergeCell ref="M18:N18"/>
    <mergeCell ref="M19:N19"/>
    <mergeCell ref="F17:L19"/>
    <mergeCell ref="B6:N8"/>
    <mergeCell ref="B9:N9"/>
    <mergeCell ref="B12:E12"/>
    <mergeCell ref="F12:L12"/>
    <mergeCell ref="M12:N12"/>
  </mergeCells>
  <hyperlinks>
    <hyperlink ref="M13:N13" location="Climate!A18" display="Mudanças climáticas" xr:uid="{B286EA20-BDAB-4D58-8ED9-964FE834E4BE}"/>
    <hyperlink ref="M15:N16" location="Climate!A18" display="Mudanças climáticas" xr:uid="{3C14F073-7D14-4F67-BE24-2F5235037305}"/>
    <hyperlink ref="M17:N17" location="Climate!A103" display="Mudanças climáticas (escopo 1)" xr:uid="{B6B8BD53-E3C1-41A6-AC39-BA1483E6BB1B}"/>
    <hyperlink ref="M18:N18" location="Climate!A151" display="Mudanças climáticas (escopo 2)" xr:uid="{DB351665-3B0F-42C9-8E4E-0B12665F8930}"/>
    <hyperlink ref="M19:N19" location="Climate!A169" display="Mudanças climáticas (escopo 3)" xr:uid="{AFD8C755-DB8F-4ED6-84C3-75A690D09409}"/>
    <hyperlink ref="B1" location="Home!A1" display="Home" xr:uid="{FA126335-AA03-4FDC-A85E-E69B7490850F}"/>
    <hyperlink ref="A1" location="Home!A1" display="Home!A1" xr:uid="{743EABBF-9168-4AFD-9190-419C60BA3FDC}"/>
    <hyperlink ref="C1" location="GRI!A1" display="Índice GRI" xr:uid="{8E818961-BB9E-49B4-A6B9-6B12815E8A59}"/>
    <hyperlink ref="D1" location="SASB!A1" display="Índice SASB" xr:uid="{D46FE984-1AF7-401C-A775-119F1DB6AED1}"/>
    <hyperlink ref="E1" location="TCFD!A1" display="Índice TCFD" xr:uid="{C67AF34F-8D3D-4B4A-89D6-73D8682E4F86}"/>
    <hyperlink ref="F1" location="Climate!A1" display="Climate change" xr:uid="{8115AFE6-FB3C-4464-A932-A0246EAC133C}"/>
    <hyperlink ref="G1" location="Water!A1" display="Water and effluents" xr:uid="{E9D27961-92D5-433F-942A-A35105CA1409}"/>
    <hyperlink ref="H1" location="Environment!A1" display="Environmental management" xr:uid="{F8F53795-F8A2-4C6D-8CE8-9BCEBAF59A04}"/>
    <hyperlink ref="I1" location="Talent!A1" display="Talent management" xr:uid="{CD4F161B-FC9F-434E-A03C-78D835E05444}"/>
    <hyperlink ref="J1" location="'Socio-EconomicImpact'!A1" display="Socio-economic impact" xr:uid="{05B73899-1912-47EC-83E6-048FE82A68C2}"/>
    <hyperlink ref="K1" location="HumanRights!A1" display="Human rights" xr:uid="{A8F73EEB-C987-4A50-ABDA-B952E9138AF7}"/>
    <hyperlink ref="L1" location="Safety!A1" display="Safety" xr:uid="{7CF6DB83-A7C7-4977-B1C1-0BE00CE20A35}"/>
    <hyperlink ref="M1" location="Assets!A1" display="Asset management" xr:uid="{F9A5860A-2E5C-430D-A389-7A85911A27AF}"/>
    <hyperlink ref="N1" location="Ethics!A1" display="Ethics and integrity" xr:uid="{071D541B-FEDE-4150-A228-8428990AD3CB}"/>
    <hyperlink ref="B9:N9" r:id="rId1" display="Para mais informações sobre os conteúdos GRI respondidos pela Brava, acesse a versão PDF do Relatório Anual e de Sustentabilidade, disponível neste link." xr:uid="{7FEF334C-775F-4315-BD4A-B23B28A8E609}"/>
    <hyperlink ref="M14:N14" location="Climate!A18" display="Mudanças climáticas" xr:uid="{ADA2AC62-48B4-452A-A831-4AEF8920CD25}"/>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23DB-CAB3-4E10-8795-D8260D22DE24}">
  <dimension ref="A1:S239"/>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266</v>
      </c>
    </row>
    <row r="6" spans="1:19" s="19" customFormat="1" ht="38.25" x14ac:dyDescent="0.3">
      <c r="B6" s="19" t="e" vm="3">
        <v>#VALUE!</v>
      </c>
      <c r="C6" s="19" t="e" vm="4">
        <v>#VALUE!</v>
      </c>
    </row>
    <row r="9" spans="1:19" x14ac:dyDescent="0.3">
      <c r="A9" s="20"/>
      <c r="B9" s="21" t="s">
        <v>275</v>
      </c>
      <c r="C9" s="20"/>
      <c r="D9" s="20"/>
      <c r="E9" s="20"/>
      <c r="F9" s="20"/>
      <c r="G9" s="20"/>
      <c r="H9" s="20"/>
      <c r="I9" s="20"/>
      <c r="J9" s="20"/>
      <c r="K9" s="20"/>
      <c r="L9" s="20"/>
      <c r="M9" s="20"/>
      <c r="N9" s="20"/>
    </row>
    <row r="11" spans="1:19" x14ac:dyDescent="0.3">
      <c r="B11" s="242" t="s">
        <v>393</v>
      </c>
      <c r="C11" s="242"/>
      <c r="D11" s="242"/>
      <c r="E11" s="242"/>
      <c r="F11" s="242"/>
      <c r="G11" s="242"/>
      <c r="H11" s="242"/>
      <c r="I11" s="242"/>
      <c r="J11" s="242"/>
      <c r="K11" s="242"/>
      <c r="L11" s="242"/>
      <c r="M11" s="242"/>
      <c r="N11" s="242"/>
    </row>
    <row r="12" spans="1:19" x14ac:dyDescent="0.3">
      <c r="B12" s="242"/>
      <c r="C12" s="242"/>
      <c r="D12" s="242"/>
      <c r="E12" s="242"/>
      <c r="F12" s="242"/>
      <c r="G12" s="242"/>
      <c r="H12" s="242"/>
      <c r="I12" s="242"/>
      <c r="J12" s="242"/>
      <c r="K12" s="242"/>
      <c r="L12" s="242"/>
      <c r="M12" s="242"/>
      <c r="N12" s="242"/>
    </row>
    <row r="13" spans="1:19" x14ac:dyDescent="0.3">
      <c r="B13" s="242"/>
      <c r="C13" s="242"/>
      <c r="D13" s="242"/>
      <c r="E13" s="242"/>
      <c r="F13" s="242"/>
      <c r="G13" s="242"/>
      <c r="H13" s="242"/>
      <c r="I13" s="242"/>
      <c r="J13" s="242"/>
      <c r="K13" s="242"/>
      <c r="L13" s="242"/>
      <c r="M13" s="242"/>
      <c r="N13" s="242"/>
    </row>
    <row r="14" spans="1:19" x14ac:dyDescent="0.3">
      <c r="B14" s="242"/>
      <c r="C14" s="242"/>
      <c r="D14" s="242"/>
      <c r="E14" s="242"/>
      <c r="F14" s="242"/>
      <c r="G14" s="242"/>
      <c r="H14" s="242"/>
      <c r="I14" s="242"/>
      <c r="J14" s="242"/>
      <c r="K14" s="242"/>
      <c r="L14" s="242"/>
      <c r="M14" s="242"/>
      <c r="N14" s="242"/>
    </row>
    <row r="17" spans="1:14" x14ac:dyDescent="0.3">
      <c r="A17" s="20"/>
      <c r="B17" s="21" t="s">
        <v>276</v>
      </c>
      <c r="C17" s="20"/>
      <c r="D17" s="20"/>
      <c r="E17" s="20"/>
      <c r="F17" s="20"/>
      <c r="G17" s="20"/>
      <c r="H17" s="20"/>
      <c r="I17" s="20"/>
      <c r="J17" s="20"/>
      <c r="K17" s="20"/>
      <c r="L17" s="20"/>
      <c r="M17" s="20"/>
      <c r="N17" s="20"/>
    </row>
    <row r="18" spans="1:14" x14ac:dyDescent="0.3">
      <c r="A18" s="20"/>
      <c r="B18" s="21" t="s">
        <v>277</v>
      </c>
      <c r="C18" s="20"/>
      <c r="D18" s="20"/>
      <c r="E18" s="20"/>
      <c r="F18" s="20"/>
      <c r="G18" s="20"/>
      <c r="H18" s="20"/>
      <c r="I18" s="20"/>
      <c r="J18" s="20"/>
      <c r="K18" s="20"/>
      <c r="L18" s="20"/>
      <c r="M18" s="20"/>
      <c r="N18" s="20"/>
    </row>
    <row r="20" spans="1:14" x14ac:dyDescent="0.3">
      <c r="B20" s="275" t="s">
        <v>394</v>
      </c>
      <c r="C20" s="275"/>
      <c r="D20" s="275"/>
      <c r="E20" s="275"/>
      <c r="F20" s="275"/>
      <c r="G20" s="275"/>
      <c r="H20" s="275"/>
      <c r="I20" s="275"/>
      <c r="J20" s="275"/>
      <c r="K20" s="275"/>
      <c r="L20" s="275"/>
      <c r="M20" s="275"/>
      <c r="N20" s="275"/>
    </row>
    <row r="21" spans="1:14" x14ac:dyDescent="0.3">
      <c r="B21" s="275"/>
      <c r="C21" s="275"/>
      <c r="D21" s="275"/>
      <c r="E21" s="275"/>
      <c r="F21" s="275"/>
      <c r="G21" s="275"/>
      <c r="H21" s="275"/>
      <c r="I21" s="275"/>
      <c r="J21" s="275"/>
      <c r="K21" s="275"/>
      <c r="L21" s="275"/>
      <c r="M21" s="275"/>
      <c r="N21" s="275"/>
    </row>
    <row r="22" spans="1:14" x14ac:dyDescent="0.3">
      <c r="B22" s="275"/>
      <c r="C22" s="275"/>
      <c r="D22" s="275"/>
      <c r="E22" s="275"/>
      <c r="F22" s="275"/>
      <c r="G22" s="275"/>
      <c r="H22" s="275"/>
      <c r="I22" s="275"/>
      <c r="J22" s="275"/>
      <c r="K22" s="275"/>
      <c r="L22" s="275"/>
      <c r="M22" s="275"/>
      <c r="N22" s="275"/>
    </row>
    <row r="23" spans="1:14" x14ac:dyDescent="0.3">
      <c r="B23" s="275"/>
      <c r="C23" s="275"/>
      <c r="D23" s="275"/>
      <c r="E23" s="275"/>
      <c r="F23" s="275"/>
      <c r="G23" s="275"/>
      <c r="H23" s="275"/>
      <c r="I23" s="275"/>
      <c r="J23" s="275"/>
      <c r="K23" s="275"/>
      <c r="L23" s="275"/>
      <c r="M23" s="275"/>
      <c r="N23" s="275"/>
    </row>
    <row r="24" spans="1:14" x14ac:dyDescent="0.3">
      <c r="B24" s="275"/>
      <c r="C24" s="275"/>
      <c r="D24" s="275"/>
      <c r="E24" s="275"/>
      <c r="F24" s="275"/>
      <c r="G24" s="275"/>
      <c r="H24" s="275"/>
      <c r="I24" s="275"/>
      <c r="J24" s="275"/>
      <c r="K24" s="275"/>
      <c r="L24" s="275"/>
      <c r="M24" s="275"/>
      <c r="N24" s="275"/>
    </row>
    <row r="25" spans="1:14" x14ac:dyDescent="0.3">
      <c r="B25" s="275"/>
      <c r="C25" s="275"/>
      <c r="D25" s="275"/>
      <c r="E25" s="275"/>
      <c r="F25" s="275"/>
      <c r="G25" s="275"/>
      <c r="H25" s="275"/>
      <c r="I25" s="275"/>
      <c r="J25" s="275"/>
      <c r="K25" s="275"/>
      <c r="L25" s="275"/>
      <c r="M25" s="275"/>
      <c r="N25" s="275"/>
    </row>
    <row r="26" spans="1:14" x14ac:dyDescent="0.3">
      <c r="B26" s="275"/>
      <c r="C26" s="275"/>
      <c r="D26" s="275"/>
      <c r="E26" s="275"/>
      <c r="F26" s="275"/>
      <c r="G26" s="275"/>
      <c r="H26" s="275"/>
      <c r="I26" s="275"/>
      <c r="J26" s="275"/>
      <c r="K26" s="275"/>
      <c r="L26" s="275"/>
      <c r="M26" s="275"/>
      <c r="N26" s="275"/>
    </row>
    <row r="27" spans="1:14" x14ac:dyDescent="0.3">
      <c r="B27" s="275"/>
      <c r="C27" s="275"/>
      <c r="D27" s="275"/>
      <c r="E27" s="275"/>
      <c r="F27" s="275"/>
      <c r="G27" s="275"/>
      <c r="H27" s="275"/>
      <c r="I27" s="275"/>
      <c r="J27" s="275"/>
      <c r="K27" s="275"/>
      <c r="L27" s="275"/>
      <c r="M27" s="275"/>
      <c r="N27" s="275"/>
    </row>
    <row r="28" spans="1:14" x14ac:dyDescent="0.3">
      <c r="B28" s="275"/>
      <c r="C28" s="275"/>
      <c r="D28" s="275"/>
      <c r="E28" s="275"/>
      <c r="F28" s="275"/>
      <c r="G28" s="275"/>
      <c r="H28" s="275"/>
      <c r="I28" s="275"/>
      <c r="J28" s="275"/>
      <c r="K28" s="275"/>
      <c r="L28" s="275"/>
      <c r="M28" s="275"/>
      <c r="N28" s="275"/>
    </row>
    <row r="29" spans="1:14" x14ac:dyDescent="0.3">
      <c r="B29" s="275"/>
      <c r="C29" s="275"/>
      <c r="D29" s="275"/>
      <c r="E29" s="275"/>
      <c r="F29" s="275"/>
      <c r="G29" s="275"/>
      <c r="H29" s="275"/>
      <c r="I29" s="275"/>
      <c r="J29" s="275"/>
      <c r="K29" s="275"/>
      <c r="L29" s="275"/>
      <c r="M29" s="275"/>
      <c r="N29" s="275"/>
    </row>
    <row r="30" spans="1:14" x14ac:dyDescent="0.3">
      <c r="B30" s="275"/>
      <c r="C30" s="275"/>
      <c r="D30" s="275"/>
      <c r="E30" s="275"/>
      <c r="F30" s="275"/>
      <c r="G30" s="275"/>
      <c r="H30" s="275"/>
      <c r="I30" s="275"/>
      <c r="J30" s="275"/>
      <c r="K30" s="275"/>
      <c r="L30" s="275"/>
      <c r="M30" s="275"/>
      <c r="N30" s="275"/>
    </row>
    <row r="31" spans="1:14" x14ac:dyDescent="0.3">
      <c r="B31" s="275"/>
      <c r="C31" s="275"/>
      <c r="D31" s="275"/>
      <c r="E31" s="275"/>
      <c r="F31" s="275"/>
      <c r="G31" s="275"/>
      <c r="H31" s="275"/>
      <c r="I31" s="275"/>
      <c r="J31" s="275"/>
      <c r="K31" s="275"/>
      <c r="L31" s="275"/>
      <c r="M31" s="275"/>
      <c r="N31" s="275"/>
    </row>
    <row r="32" spans="1:14" x14ac:dyDescent="0.3">
      <c r="B32" s="275"/>
      <c r="C32" s="275"/>
      <c r="D32" s="275"/>
      <c r="E32" s="275"/>
      <c r="F32" s="275"/>
      <c r="G32" s="275"/>
      <c r="H32" s="275"/>
      <c r="I32" s="275"/>
      <c r="J32" s="275"/>
      <c r="K32" s="275"/>
      <c r="L32" s="275"/>
      <c r="M32" s="275"/>
      <c r="N32" s="275"/>
    </row>
    <row r="33" spans="1:14" x14ac:dyDescent="0.3">
      <c r="B33" s="275"/>
      <c r="C33" s="275"/>
      <c r="D33" s="275"/>
      <c r="E33" s="275"/>
      <c r="F33" s="275"/>
      <c r="G33" s="275"/>
      <c r="H33" s="275"/>
      <c r="I33" s="275"/>
      <c r="J33" s="275"/>
      <c r="K33" s="275"/>
      <c r="L33" s="275"/>
      <c r="M33" s="275"/>
      <c r="N33" s="275"/>
    </row>
    <row r="34" spans="1:14" x14ac:dyDescent="0.3">
      <c r="B34" s="275"/>
      <c r="C34" s="275"/>
      <c r="D34" s="275"/>
      <c r="E34" s="275"/>
      <c r="F34" s="275"/>
      <c r="G34" s="275"/>
      <c r="H34" s="275"/>
      <c r="I34" s="275"/>
      <c r="J34" s="275"/>
      <c r="K34" s="275"/>
      <c r="L34" s="275"/>
      <c r="M34" s="275"/>
      <c r="N34" s="275"/>
    </row>
    <row r="35" spans="1:14" x14ac:dyDescent="0.3">
      <c r="B35" s="275"/>
      <c r="C35" s="275"/>
      <c r="D35" s="275"/>
      <c r="E35" s="275"/>
      <c r="F35" s="275"/>
      <c r="G35" s="275"/>
      <c r="H35" s="275"/>
      <c r="I35" s="275"/>
      <c r="J35" s="275"/>
      <c r="K35" s="275"/>
      <c r="L35" s="275"/>
      <c r="M35" s="275"/>
      <c r="N35" s="275"/>
    </row>
    <row r="36" spans="1:14" x14ac:dyDescent="0.3">
      <c r="B36" s="275"/>
      <c r="C36" s="275"/>
      <c r="D36" s="275"/>
      <c r="E36" s="275"/>
      <c r="F36" s="275"/>
      <c r="G36" s="275"/>
      <c r="H36" s="275"/>
      <c r="I36" s="275"/>
      <c r="J36" s="275"/>
      <c r="K36" s="275"/>
      <c r="L36" s="275"/>
      <c r="M36" s="275"/>
      <c r="N36" s="275"/>
    </row>
    <row r="37" spans="1:14" x14ac:dyDescent="0.3">
      <c r="B37" s="275"/>
      <c r="C37" s="275"/>
      <c r="D37" s="275"/>
      <c r="E37" s="275"/>
      <c r="F37" s="275"/>
      <c r="G37" s="275"/>
      <c r="H37" s="275"/>
      <c r="I37" s="275"/>
      <c r="J37" s="275"/>
      <c r="K37" s="275"/>
      <c r="L37" s="275"/>
      <c r="M37" s="275"/>
      <c r="N37" s="275"/>
    </row>
    <row r="38" spans="1:14" x14ac:dyDescent="0.3">
      <c r="B38" s="275"/>
      <c r="C38" s="275"/>
      <c r="D38" s="275"/>
      <c r="E38" s="275"/>
      <c r="F38" s="275"/>
      <c r="G38" s="275"/>
      <c r="H38" s="275"/>
      <c r="I38" s="275"/>
      <c r="J38" s="275"/>
      <c r="K38" s="275"/>
      <c r="L38" s="275"/>
      <c r="M38" s="275"/>
      <c r="N38" s="275"/>
    </row>
    <row r="39" spans="1:14" x14ac:dyDescent="0.3">
      <c r="B39" s="275"/>
      <c r="C39" s="275"/>
      <c r="D39" s="275"/>
      <c r="E39" s="275"/>
      <c r="F39" s="275"/>
      <c r="G39" s="275"/>
      <c r="H39" s="275"/>
      <c r="I39" s="275"/>
      <c r="J39" s="275"/>
      <c r="K39" s="275"/>
      <c r="L39" s="275"/>
      <c r="M39" s="275"/>
      <c r="N39" s="275"/>
    </row>
    <row r="40" spans="1:14" x14ac:dyDescent="0.3">
      <c r="B40" s="275"/>
      <c r="C40" s="275"/>
      <c r="D40" s="275"/>
      <c r="E40" s="275"/>
      <c r="F40" s="275"/>
      <c r="G40" s="275"/>
      <c r="H40" s="275"/>
      <c r="I40" s="275"/>
      <c r="J40" s="275"/>
      <c r="K40" s="275"/>
      <c r="L40" s="275"/>
      <c r="M40" s="275"/>
      <c r="N40" s="275"/>
    </row>
    <row r="41" spans="1:14" x14ac:dyDescent="0.3">
      <c r="B41" s="275"/>
      <c r="C41" s="275"/>
      <c r="D41" s="275"/>
      <c r="E41" s="275"/>
      <c r="F41" s="275"/>
      <c r="G41" s="275"/>
      <c r="H41" s="275"/>
      <c r="I41" s="275"/>
      <c r="J41" s="275"/>
      <c r="K41" s="275"/>
      <c r="L41" s="275"/>
      <c r="M41" s="275"/>
      <c r="N41" s="275"/>
    </row>
    <row r="42" spans="1:14" x14ac:dyDescent="0.3">
      <c r="B42" s="275"/>
      <c r="C42" s="275"/>
      <c r="D42" s="275"/>
      <c r="E42" s="275"/>
      <c r="F42" s="275"/>
      <c r="G42" s="275"/>
      <c r="H42" s="275"/>
      <c r="I42" s="275"/>
      <c r="J42" s="275"/>
      <c r="K42" s="275"/>
      <c r="L42" s="275"/>
      <c r="M42" s="275"/>
      <c r="N42" s="275"/>
    </row>
    <row r="45" spans="1:14" x14ac:dyDescent="0.3">
      <c r="A45" s="20"/>
      <c r="B45" s="21" t="s">
        <v>278</v>
      </c>
      <c r="C45" s="20"/>
      <c r="D45" s="20"/>
      <c r="E45" s="20"/>
      <c r="F45" s="20"/>
      <c r="G45" s="20"/>
      <c r="H45" s="20"/>
      <c r="I45" s="20"/>
      <c r="J45" s="20"/>
      <c r="K45" s="20"/>
      <c r="L45" s="20"/>
      <c r="M45" s="20"/>
      <c r="N45" s="20"/>
    </row>
    <row r="47" spans="1:14" x14ac:dyDescent="0.3">
      <c r="B47" s="275" t="s">
        <v>395</v>
      </c>
      <c r="C47" s="275"/>
      <c r="D47" s="275"/>
      <c r="E47" s="275"/>
      <c r="F47" s="275"/>
      <c r="G47" s="275"/>
      <c r="H47" s="275"/>
      <c r="I47" s="275"/>
      <c r="J47" s="275"/>
      <c r="K47" s="275"/>
      <c r="L47" s="275"/>
      <c r="M47" s="275"/>
      <c r="N47" s="275"/>
    </row>
    <row r="48" spans="1:14" x14ac:dyDescent="0.3">
      <c r="B48" s="275"/>
      <c r="C48" s="275"/>
      <c r="D48" s="275"/>
      <c r="E48" s="275"/>
      <c r="F48" s="275"/>
      <c r="G48" s="275"/>
      <c r="H48" s="275"/>
      <c r="I48" s="275"/>
      <c r="J48" s="275"/>
      <c r="K48" s="275"/>
      <c r="L48" s="275"/>
      <c r="M48" s="275"/>
      <c r="N48" s="275"/>
    </row>
    <row r="49" spans="2:14" x14ac:dyDescent="0.3">
      <c r="B49" s="275"/>
      <c r="C49" s="275"/>
      <c r="D49" s="275"/>
      <c r="E49" s="275"/>
      <c r="F49" s="275"/>
      <c r="G49" s="275"/>
      <c r="H49" s="275"/>
      <c r="I49" s="275"/>
      <c r="J49" s="275"/>
      <c r="K49" s="275"/>
      <c r="L49" s="275"/>
      <c r="M49" s="275"/>
      <c r="N49" s="275"/>
    </row>
    <row r="50" spans="2:14" x14ac:dyDescent="0.3">
      <c r="B50" s="275"/>
      <c r="C50" s="275"/>
      <c r="D50" s="275"/>
      <c r="E50" s="275"/>
      <c r="F50" s="275"/>
      <c r="G50" s="275"/>
      <c r="H50" s="275"/>
      <c r="I50" s="275"/>
      <c r="J50" s="275"/>
      <c r="K50" s="275"/>
      <c r="L50" s="275"/>
      <c r="M50" s="275"/>
      <c r="N50" s="275"/>
    </row>
    <row r="51" spans="2:14" x14ac:dyDescent="0.3">
      <c r="B51" s="275"/>
      <c r="C51" s="275"/>
      <c r="D51" s="275"/>
      <c r="E51" s="275"/>
      <c r="F51" s="275"/>
      <c r="G51" s="275"/>
      <c r="H51" s="275"/>
      <c r="I51" s="275"/>
      <c r="J51" s="275"/>
      <c r="K51" s="275"/>
      <c r="L51" s="275"/>
      <c r="M51" s="275"/>
      <c r="N51" s="275"/>
    </row>
    <row r="52" spans="2:14" x14ac:dyDescent="0.3">
      <c r="B52" s="275"/>
      <c r="C52" s="275"/>
      <c r="D52" s="275"/>
      <c r="E52" s="275"/>
      <c r="F52" s="275"/>
      <c r="G52" s="275"/>
      <c r="H52" s="275"/>
      <c r="I52" s="275"/>
      <c r="J52" s="275"/>
      <c r="K52" s="275"/>
      <c r="L52" s="275"/>
      <c r="M52" s="275"/>
      <c r="N52" s="275"/>
    </row>
    <row r="53" spans="2:14" x14ac:dyDescent="0.3">
      <c r="B53" s="275"/>
      <c r="C53" s="275"/>
      <c r="D53" s="275"/>
      <c r="E53" s="275"/>
      <c r="F53" s="275"/>
      <c r="G53" s="275"/>
      <c r="H53" s="275"/>
      <c r="I53" s="275"/>
      <c r="J53" s="275"/>
      <c r="K53" s="275"/>
      <c r="L53" s="275"/>
      <c r="M53" s="275"/>
      <c r="N53" s="275"/>
    </row>
    <row r="54" spans="2:14" x14ac:dyDescent="0.3">
      <c r="B54" s="275"/>
      <c r="C54" s="275"/>
      <c r="D54" s="275"/>
      <c r="E54" s="275"/>
      <c r="F54" s="275"/>
      <c r="G54" s="275"/>
      <c r="H54" s="275"/>
      <c r="I54" s="275"/>
      <c r="J54" s="275"/>
      <c r="K54" s="275"/>
      <c r="L54" s="275"/>
      <c r="M54" s="275"/>
      <c r="N54" s="275"/>
    </row>
    <row r="55" spans="2:14" x14ac:dyDescent="0.3">
      <c r="B55" s="275"/>
      <c r="C55" s="275"/>
      <c r="D55" s="275"/>
      <c r="E55" s="275"/>
      <c r="F55" s="275"/>
      <c r="G55" s="275"/>
      <c r="H55" s="275"/>
      <c r="I55" s="275"/>
      <c r="J55" s="275"/>
      <c r="K55" s="275"/>
      <c r="L55" s="275"/>
      <c r="M55" s="275"/>
      <c r="N55" s="275"/>
    </row>
    <row r="56" spans="2:14" x14ac:dyDescent="0.3">
      <c r="B56" s="275"/>
      <c r="C56" s="275"/>
      <c r="D56" s="275"/>
      <c r="E56" s="275"/>
      <c r="F56" s="275"/>
      <c r="G56" s="275"/>
      <c r="H56" s="275"/>
      <c r="I56" s="275"/>
      <c r="J56" s="275"/>
      <c r="K56" s="275"/>
      <c r="L56" s="275"/>
      <c r="M56" s="275"/>
      <c r="N56" s="275"/>
    </row>
    <row r="57" spans="2:14" x14ac:dyDescent="0.3">
      <c r="B57" s="275"/>
      <c r="C57" s="275"/>
      <c r="D57" s="275"/>
      <c r="E57" s="275"/>
      <c r="F57" s="275"/>
      <c r="G57" s="275"/>
      <c r="H57" s="275"/>
      <c r="I57" s="275"/>
      <c r="J57" s="275"/>
      <c r="K57" s="275"/>
      <c r="L57" s="275"/>
      <c r="M57" s="275"/>
      <c r="N57" s="275"/>
    </row>
    <row r="59" spans="2:14" s="47" customFormat="1" ht="13.5" customHeight="1" x14ac:dyDescent="0.3">
      <c r="B59" s="267" t="s">
        <v>396</v>
      </c>
      <c r="C59" s="267"/>
      <c r="D59" s="267"/>
      <c r="E59" s="267"/>
      <c r="F59" s="267"/>
      <c r="G59" s="267"/>
      <c r="H59" s="267"/>
      <c r="I59" s="267"/>
      <c r="J59" s="184">
        <v>2024</v>
      </c>
      <c r="K59" s="267">
        <v>2023</v>
      </c>
      <c r="L59" s="267"/>
      <c r="M59" s="268">
        <v>2022</v>
      </c>
      <c r="N59" s="269"/>
    </row>
    <row r="60" spans="2:14" s="47" customFormat="1" ht="16.5" customHeight="1" x14ac:dyDescent="0.3">
      <c r="B60" s="267"/>
      <c r="C60" s="267"/>
      <c r="D60" s="267"/>
      <c r="E60" s="267"/>
      <c r="F60" s="267"/>
      <c r="G60" s="267"/>
      <c r="H60" s="267"/>
      <c r="I60" s="267"/>
      <c r="J60" s="184" t="s">
        <v>40</v>
      </c>
      <c r="K60" s="16" t="s">
        <v>4</v>
      </c>
      <c r="L60" s="16" t="s">
        <v>5</v>
      </c>
      <c r="M60" s="69" t="s">
        <v>4</v>
      </c>
      <c r="N60" s="70" t="s">
        <v>5</v>
      </c>
    </row>
    <row r="61" spans="2:14" x14ac:dyDescent="0.3">
      <c r="B61" s="36" t="s">
        <v>397</v>
      </c>
      <c r="C61" s="36"/>
      <c r="D61" s="36"/>
      <c r="E61" s="36"/>
      <c r="F61" s="36"/>
      <c r="G61" s="36"/>
      <c r="H61" s="36"/>
      <c r="I61" s="36"/>
      <c r="J61" s="90"/>
      <c r="K61" s="36"/>
      <c r="L61" s="36"/>
      <c r="M61" s="37"/>
      <c r="N61" s="38"/>
    </row>
    <row r="62" spans="2:14" x14ac:dyDescent="0.3">
      <c r="B62" s="252" t="s">
        <v>398</v>
      </c>
      <c r="C62" s="252"/>
      <c r="D62" s="252"/>
      <c r="E62" s="252"/>
      <c r="F62" s="252"/>
      <c r="G62" s="252"/>
      <c r="H62" s="252"/>
      <c r="I62" s="252"/>
      <c r="J62" s="185">
        <v>379437.36</v>
      </c>
      <c r="K62" s="148" t="s">
        <v>7</v>
      </c>
      <c r="L62" s="60">
        <v>499693.1</v>
      </c>
      <c r="M62" s="147" t="s">
        <v>7</v>
      </c>
      <c r="N62" s="62">
        <v>265760.73</v>
      </c>
    </row>
    <row r="63" spans="2:14" x14ac:dyDescent="0.3">
      <c r="B63" s="252" t="s">
        <v>399</v>
      </c>
      <c r="C63" s="252"/>
      <c r="D63" s="252"/>
      <c r="E63" s="252"/>
      <c r="F63" s="252"/>
      <c r="G63" s="252"/>
      <c r="H63" s="252"/>
      <c r="I63" s="252"/>
      <c r="J63" s="185">
        <v>7606055.5799999991</v>
      </c>
      <c r="K63" s="60">
        <v>3339465.27</v>
      </c>
      <c r="L63" s="148">
        <v>652515.5</v>
      </c>
      <c r="M63" s="61">
        <v>3996492</v>
      </c>
      <c r="N63" s="150">
        <v>792975.74</v>
      </c>
    </row>
    <row r="64" spans="2:14" x14ac:dyDescent="0.3">
      <c r="B64" s="252" t="s">
        <v>400</v>
      </c>
      <c r="C64" s="252"/>
      <c r="D64" s="252"/>
      <c r="E64" s="252"/>
      <c r="F64" s="252"/>
      <c r="G64" s="252"/>
      <c r="H64" s="252"/>
      <c r="I64" s="252"/>
      <c r="J64" s="185">
        <v>11.78</v>
      </c>
      <c r="K64" s="148" t="s">
        <v>7</v>
      </c>
      <c r="L64" s="60">
        <v>2.2999999999999998</v>
      </c>
      <c r="M64" s="147" t="s">
        <v>7</v>
      </c>
      <c r="N64" s="62">
        <v>0</v>
      </c>
    </row>
    <row r="65" spans="1:14" x14ac:dyDescent="0.3">
      <c r="B65" s="252" t="s">
        <v>34</v>
      </c>
      <c r="C65" s="252"/>
      <c r="D65" s="252"/>
      <c r="E65" s="252"/>
      <c r="F65" s="252"/>
      <c r="G65" s="252"/>
      <c r="H65" s="252"/>
      <c r="I65" s="252"/>
      <c r="J65" s="185">
        <v>1047890.81</v>
      </c>
      <c r="K65" s="60">
        <v>727386.87</v>
      </c>
      <c r="L65" s="148" t="s">
        <v>7</v>
      </c>
      <c r="M65" s="61">
        <v>37573</v>
      </c>
      <c r="N65" s="150" t="s">
        <v>7</v>
      </c>
    </row>
    <row r="66" spans="1:14" x14ac:dyDescent="0.3">
      <c r="B66" s="252" t="s">
        <v>401</v>
      </c>
      <c r="C66" s="252"/>
      <c r="D66" s="252"/>
      <c r="E66" s="252"/>
      <c r="F66" s="252"/>
      <c r="G66" s="252"/>
      <c r="H66" s="252"/>
      <c r="I66" s="252"/>
      <c r="J66" s="185">
        <v>31106.34</v>
      </c>
      <c r="K66" s="60">
        <v>14156.94</v>
      </c>
      <c r="L66" s="148" t="s">
        <v>7</v>
      </c>
      <c r="M66" s="61">
        <v>0</v>
      </c>
      <c r="N66" s="150" t="s">
        <v>7</v>
      </c>
    </row>
    <row r="67" spans="1:14" x14ac:dyDescent="0.3">
      <c r="B67" s="274" t="s">
        <v>402</v>
      </c>
      <c r="C67" s="274"/>
      <c r="D67" s="274"/>
      <c r="E67" s="274"/>
      <c r="F67" s="274"/>
      <c r="G67" s="274"/>
      <c r="H67" s="274"/>
      <c r="I67" s="274"/>
      <c r="J67" s="186">
        <f>SUM(J62:J66)</f>
        <v>9064501.8699999992</v>
      </c>
      <c r="K67" s="176">
        <f t="shared" ref="K67:N67" si="0">SUM(K62:K66)</f>
        <v>4081009.08</v>
      </c>
      <c r="L67" s="176">
        <v>1152210.8</v>
      </c>
      <c r="M67" s="177">
        <f t="shared" si="0"/>
        <v>4034065</v>
      </c>
      <c r="N67" s="168">
        <f t="shared" si="0"/>
        <v>1058736.47</v>
      </c>
    </row>
    <row r="68" spans="1:14" x14ac:dyDescent="0.3">
      <c r="B68" s="36" t="s">
        <v>403</v>
      </c>
      <c r="C68" s="36"/>
      <c r="D68" s="36"/>
      <c r="E68" s="36"/>
      <c r="F68" s="36"/>
      <c r="G68" s="36"/>
      <c r="H68" s="36"/>
      <c r="I68" s="36"/>
      <c r="J68" s="187"/>
      <c r="K68" s="156"/>
      <c r="L68" s="156"/>
      <c r="M68" s="160"/>
      <c r="N68" s="161"/>
    </row>
    <row r="69" spans="1:14" x14ac:dyDescent="0.3">
      <c r="B69" s="252" t="s">
        <v>404</v>
      </c>
      <c r="C69" s="252"/>
      <c r="D69" s="252"/>
      <c r="E69" s="252"/>
      <c r="F69" s="252"/>
      <c r="G69" s="252"/>
      <c r="H69" s="252"/>
      <c r="I69" s="252"/>
      <c r="J69" s="185">
        <v>0</v>
      </c>
      <c r="K69" s="60">
        <v>0</v>
      </c>
      <c r="L69" s="60">
        <v>0</v>
      </c>
      <c r="M69" s="61">
        <v>0</v>
      </c>
      <c r="N69" s="62">
        <v>0</v>
      </c>
    </row>
    <row r="70" spans="1:14" x14ac:dyDescent="0.3">
      <c r="B70" s="36" t="s">
        <v>405</v>
      </c>
      <c r="C70" s="36"/>
      <c r="D70" s="36"/>
      <c r="E70" s="36"/>
      <c r="F70" s="36"/>
      <c r="G70" s="36"/>
      <c r="H70" s="36"/>
      <c r="I70" s="36"/>
      <c r="J70" s="187"/>
      <c r="K70" s="156"/>
      <c r="L70" s="156"/>
      <c r="M70" s="160"/>
      <c r="N70" s="161"/>
    </row>
    <row r="71" spans="1:14" x14ac:dyDescent="0.3">
      <c r="B71" s="252" t="s">
        <v>406</v>
      </c>
      <c r="C71" s="252"/>
      <c r="D71" s="252"/>
      <c r="E71" s="252"/>
      <c r="F71" s="252"/>
      <c r="G71" s="252"/>
      <c r="H71" s="252"/>
      <c r="I71" s="252"/>
      <c r="J71" s="185">
        <v>2130323.5</v>
      </c>
      <c r="K71" s="60">
        <v>1569584</v>
      </c>
      <c r="L71" s="60">
        <v>1109.06</v>
      </c>
      <c r="M71" s="61">
        <v>299937</v>
      </c>
      <c r="N71" s="62">
        <v>1005.8</v>
      </c>
    </row>
    <row r="72" spans="1:14" x14ac:dyDescent="0.3">
      <c r="B72" s="272" t="s">
        <v>407</v>
      </c>
      <c r="C72" s="272"/>
      <c r="D72" s="272"/>
      <c r="E72" s="272"/>
      <c r="F72" s="272"/>
      <c r="G72" s="272"/>
      <c r="H72" s="272"/>
      <c r="I72" s="272"/>
      <c r="J72" s="188">
        <f t="shared" ref="J72:N72" si="1">J67+J69+J71</f>
        <v>11194825.369999999</v>
      </c>
      <c r="K72" s="158">
        <f t="shared" si="1"/>
        <v>5650593.0800000001</v>
      </c>
      <c r="L72" s="158">
        <v>1153319.8</v>
      </c>
      <c r="M72" s="157">
        <f t="shared" si="1"/>
        <v>4334002</v>
      </c>
      <c r="N72" s="159">
        <f t="shared" si="1"/>
        <v>1059742.27</v>
      </c>
    </row>
    <row r="75" spans="1:14" x14ac:dyDescent="0.3">
      <c r="A75" s="20"/>
      <c r="B75" s="21" t="s">
        <v>279</v>
      </c>
      <c r="C75" s="20"/>
      <c r="D75" s="20"/>
      <c r="E75" s="20"/>
      <c r="F75" s="20"/>
      <c r="G75" s="20"/>
      <c r="H75" s="20"/>
      <c r="I75" s="20"/>
      <c r="J75" s="20"/>
      <c r="K75" s="20"/>
      <c r="L75" s="20"/>
      <c r="M75" s="20"/>
      <c r="N75" s="20"/>
    </row>
    <row r="77" spans="1:14" x14ac:dyDescent="0.3">
      <c r="B77" s="242" t="s">
        <v>408</v>
      </c>
      <c r="C77" s="242"/>
      <c r="D77" s="242"/>
      <c r="E77" s="242"/>
      <c r="F77" s="242"/>
      <c r="G77" s="242"/>
      <c r="H77" s="242"/>
      <c r="I77" s="242"/>
      <c r="J77" s="242"/>
      <c r="K77" s="242"/>
      <c r="L77" s="242"/>
      <c r="M77" s="242"/>
      <c r="N77" s="242"/>
    </row>
    <row r="78" spans="1:14" x14ac:dyDescent="0.3">
      <c r="B78" s="242"/>
      <c r="C78" s="242"/>
      <c r="D78" s="242"/>
      <c r="E78" s="242"/>
      <c r="F78" s="242"/>
      <c r="G78" s="242"/>
      <c r="H78" s="242"/>
      <c r="I78" s="242"/>
      <c r="J78" s="242"/>
      <c r="K78" s="242"/>
      <c r="L78" s="242"/>
      <c r="M78" s="242"/>
      <c r="N78" s="242"/>
    </row>
    <row r="79" spans="1:14" x14ac:dyDescent="0.3">
      <c r="B79" s="242"/>
      <c r="C79" s="242"/>
      <c r="D79" s="242"/>
      <c r="E79" s="242"/>
      <c r="F79" s="242"/>
      <c r="G79" s="242"/>
      <c r="H79" s="242"/>
      <c r="I79" s="242"/>
      <c r="J79" s="242"/>
      <c r="K79" s="242"/>
      <c r="L79" s="242"/>
      <c r="M79" s="242"/>
      <c r="N79" s="242"/>
    </row>
    <row r="80" spans="1:14" x14ac:dyDescent="0.3">
      <c r="B80" s="242"/>
      <c r="C80" s="242"/>
      <c r="D80" s="242"/>
      <c r="E80" s="242"/>
      <c r="F80" s="242"/>
      <c r="G80" s="242"/>
      <c r="H80" s="242"/>
      <c r="I80" s="242"/>
      <c r="J80" s="242"/>
      <c r="K80" s="242"/>
      <c r="L80" s="242"/>
      <c r="M80" s="242"/>
      <c r="N80" s="242"/>
    </row>
    <row r="81" spans="1:14" x14ac:dyDescent="0.3">
      <c r="B81" s="242"/>
      <c r="C81" s="242"/>
      <c r="D81" s="242"/>
      <c r="E81" s="242"/>
      <c r="F81" s="242"/>
      <c r="G81" s="242"/>
      <c r="H81" s="242"/>
      <c r="I81" s="242"/>
      <c r="J81" s="242"/>
      <c r="K81" s="242"/>
      <c r="L81" s="242"/>
      <c r="M81" s="242"/>
      <c r="N81" s="242"/>
    </row>
    <row r="82" spans="1:14" x14ac:dyDescent="0.3">
      <c r="B82" s="242"/>
      <c r="C82" s="242"/>
      <c r="D82" s="242"/>
      <c r="E82" s="242"/>
      <c r="F82" s="242"/>
      <c r="G82" s="242"/>
      <c r="H82" s="242"/>
      <c r="I82" s="242"/>
      <c r="J82" s="242"/>
      <c r="K82" s="242"/>
      <c r="L82" s="242"/>
      <c r="M82" s="242"/>
      <c r="N82" s="242"/>
    </row>
    <row r="84" spans="1:14" s="47" customFormat="1" ht="16.5" customHeight="1" x14ac:dyDescent="0.3">
      <c r="B84" s="267" t="s">
        <v>409</v>
      </c>
      <c r="C84" s="267"/>
      <c r="D84" s="267"/>
      <c r="E84" s="267"/>
      <c r="F84" s="267"/>
      <c r="G84" s="267"/>
      <c r="H84" s="267"/>
      <c r="I84" s="269"/>
      <c r="J84" s="184">
        <v>2024</v>
      </c>
      <c r="K84" s="267">
        <v>2023</v>
      </c>
      <c r="L84" s="267"/>
      <c r="M84" s="268">
        <v>2022</v>
      </c>
      <c r="N84" s="269"/>
    </row>
    <row r="85" spans="1:14" s="47" customFormat="1" ht="16.5" customHeight="1" x14ac:dyDescent="0.3">
      <c r="B85" s="267"/>
      <c r="C85" s="267"/>
      <c r="D85" s="267"/>
      <c r="E85" s="267"/>
      <c r="F85" s="267"/>
      <c r="G85" s="267"/>
      <c r="H85" s="267"/>
      <c r="I85" s="269"/>
      <c r="J85" s="184" t="s">
        <v>40</v>
      </c>
      <c r="K85" s="16" t="s">
        <v>4</v>
      </c>
      <c r="L85" s="16" t="s">
        <v>5</v>
      </c>
      <c r="M85" s="69" t="s">
        <v>4</v>
      </c>
      <c r="N85" s="70" t="s">
        <v>5</v>
      </c>
    </row>
    <row r="86" spans="1:14" ht="16.5" customHeight="1" x14ac:dyDescent="0.3">
      <c r="B86" s="252" t="s">
        <v>398</v>
      </c>
      <c r="C86" s="252"/>
      <c r="D86" s="252"/>
      <c r="E86" s="252"/>
      <c r="F86" s="252"/>
      <c r="G86" s="252"/>
      <c r="H86" s="252"/>
      <c r="I86" s="277"/>
      <c r="J86" s="59">
        <v>1374703.34</v>
      </c>
      <c r="K86" s="148" t="s">
        <v>6</v>
      </c>
      <c r="L86" s="148">
        <v>556636.69999999995</v>
      </c>
      <c r="M86" s="147" t="s">
        <v>6</v>
      </c>
      <c r="N86" s="150">
        <v>390258.25</v>
      </c>
    </row>
    <row r="87" spans="1:14" ht="16.5" customHeight="1" x14ac:dyDescent="0.3">
      <c r="B87" s="252" t="s">
        <v>410</v>
      </c>
      <c r="C87" s="252"/>
      <c r="D87" s="252"/>
      <c r="E87" s="252"/>
      <c r="F87" s="252"/>
      <c r="G87" s="252"/>
      <c r="H87" s="252"/>
      <c r="I87" s="277"/>
      <c r="J87" s="59">
        <v>0.14000000000000001</v>
      </c>
      <c r="K87" s="148" t="s">
        <v>6</v>
      </c>
      <c r="L87" s="148">
        <v>0.3</v>
      </c>
      <c r="M87" s="147" t="s">
        <v>6</v>
      </c>
      <c r="N87" s="150">
        <v>2.46</v>
      </c>
    </row>
    <row r="88" spans="1:14" ht="16.5" customHeight="1" x14ac:dyDescent="0.3">
      <c r="B88" s="272" t="s">
        <v>407</v>
      </c>
      <c r="C88" s="272"/>
      <c r="D88" s="272"/>
      <c r="E88" s="272"/>
      <c r="F88" s="272"/>
      <c r="G88" s="272"/>
      <c r="H88" s="272"/>
      <c r="I88" s="273"/>
      <c r="J88" s="188">
        <f t="shared" ref="J88:N88" si="2">SUM(J86:J87)</f>
        <v>1374703.48</v>
      </c>
      <c r="K88" s="163" t="s">
        <v>6</v>
      </c>
      <c r="L88" s="158">
        <f t="shared" si="2"/>
        <v>556637</v>
      </c>
      <c r="M88" s="163" t="s">
        <v>6</v>
      </c>
      <c r="N88" s="158">
        <f t="shared" si="2"/>
        <v>390260.71</v>
      </c>
    </row>
    <row r="91" spans="1:14" x14ac:dyDescent="0.3">
      <c r="A91" s="20"/>
      <c r="B91" s="21" t="s">
        <v>280</v>
      </c>
      <c r="C91" s="20"/>
      <c r="D91" s="20"/>
      <c r="E91" s="20"/>
      <c r="F91" s="20"/>
      <c r="G91" s="20"/>
      <c r="H91" s="20"/>
      <c r="I91" s="20"/>
      <c r="J91" s="20"/>
      <c r="K91" s="20"/>
      <c r="L91" s="20"/>
      <c r="M91" s="20"/>
      <c r="N91" s="20"/>
    </row>
    <row r="93" spans="1:14" s="47" customFormat="1" ht="13.5" x14ac:dyDescent="0.3">
      <c r="B93" s="266" t="s">
        <v>411</v>
      </c>
      <c r="C93" s="266"/>
      <c r="D93" s="266"/>
      <c r="E93" s="266"/>
      <c r="F93" s="266"/>
      <c r="G93" s="266"/>
      <c r="H93" s="266"/>
      <c r="I93" s="266"/>
      <c r="J93" s="184">
        <v>2024</v>
      </c>
      <c r="K93" s="267">
        <v>2023</v>
      </c>
      <c r="L93" s="267"/>
      <c r="M93" s="268">
        <v>2022</v>
      </c>
      <c r="N93" s="269"/>
    </row>
    <row r="94" spans="1:14" s="47" customFormat="1" ht="13.5" x14ac:dyDescent="0.3">
      <c r="B94" s="266"/>
      <c r="C94" s="266"/>
      <c r="D94" s="266"/>
      <c r="E94" s="266"/>
      <c r="F94" s="266"/>
      <c r="G94" s="266"/>
      <c r="H94" s="266"/>
      <c r="I94" s="266"/>
      <c r="J94" s="184" t="s">
        <v>40</v>
      </c>
      <c r="K94" s="16" t="s">
        <v>4</v>
      </c>
      <c r="L94" s="16" t="s">
        <v>5</v>
      </c>
      <c r="M94" s="69" t="s">
        <v>4</v>
      </c>
      <c r="N94" s="70" t="s">
        <v>5</v>
      </c>
    </row>
    <row r="95" spans="1:14" x14ac:dyDescent="0.3">
      <c r="B95" s="252" t="s">
        <v>15</v>
      </c>
      <c r="C95" s="252"/>
      <c r="D95" s="252"/>
      <c r="E95" s="252"/>
      <c r="F95" s="252"/>
      <c r="G95" s="252"/>
      <c r="H95" s="252"/>
      <c r="I95" s="252"/>
      <c r="J95" s="126">
        <v>0.46700000000000003</v>
      </c>
      <c r="K95" s="262">
        <v>0.37</v>
      </c>
      <c r="L95" s="103" t="s">
        <v>7</v>
      </c>
      <c r="M95" s="262">
        <v>0.16</v>
      </c>
      <c r="N95" s="105" t="s">
        <v>7</v>
      </c>
    </row>
    <row r="96" spans="1:14" x14ac:dyDescent="0.3">
      <c r="B96" s="252" t="s">
        <v>16</v>
      </c>
      <c r="C96" s="252"/>
      <c r="D96" s="252"/>
      <c r="E96" s="252"/>
      <c r="F96" s="252"/>
      <c r="G96" s="252"/>
      <c r="H96" s="252"/>
      <c r="I96" s="252"/>
      <c r="J96" s="126">
        <v>0.14030000000000001</v>
      </c>
      <c r="K96" s="263"/>
      <c r="L96" s="103" t="s">
        <v>7</v>
      </c>
      <c r="M96" s="263"/>
      <c r="N96" s="105" t="s">
        <v>7</v>
      </c>
    </row>
    <row r="97" spans="1:14" x14ac:dyDescent="0.3">
      <c r="B97" s="252" t="s">
        <v>31</v>
      </c>
      <c r="C97" s="252"/>
      <c r="D97" s="252"/>
      <c r="E97" s="252"/>
      <c r="F97" s="252"/>
      <c r="G97" s="252"/>
      <c r="H97" s="252"/>
      <c r="I97" s="252"/>
      <c r="J97" s="126">
        <v>1.1879999999999999</v>
      </c>
      <c r="K97" s="103">
        <v>0.1</v>
      </c>
      <c r="L97" s="103" t="s">
        <v>7</v>
      </c>
      <c r="M97" s="104" t="s">
        <v>7</v>
      </c>
      <c r="N97" s="105" t="s">
        <v>7</v>
      </c>
    </row>
    <row r="98" spans="1:14" s="183" customFormat="1" ht="13.5" x14ac:dyDescent="0.3">
      <c r="B98" s="270" t="s">
        <v>412</v>
      </c>
      <c r="C98" s="270"/>
      <c r="D98" s="270"/>
      <c r="E98" s="270"/>
      <c r="F98" s="270"/>
      <c r="G98" s="270"/>
      <c r="H98" s="270"/>
      <c r="I98" s="270"/>
      <c r="J98" s="270"/>
      <c r="K98" s="270"/>
      <c r="L98" s="270"/>
      <c r="M98" s="270"/>
      <c r="N98" s="270"/>
    </row>
    <row r="99" spans="1:14" s="183" customFormat="1" ht="13.5" x14ac:dyDescent="0.3">
      <c r="B99" s="271"/>
      <c r="C99" s="271"/>
      <c r="D99" s="271"/>
      <c r="E99" s="271"/>
      <c r="F99" s="271"/>
      <c r="G99" s="271"/>
      <c r="H99" s="271"/>
      <c r="I99" s="271"/>
      <c r="J99" s="271"/>
      <c r="K99" s="271"/>
      <c r="L99" s="271"/>
      <c r="M99" s="271"/>
      <c r="N99" s="271"/>
    </row>
    <row r="102" spans="1:14" x14ac:dyDescent="0.3">
      <c r="A102" s="20"/>
      <c r="B102" s="21" t="s">
        <v>281</v>
      </c>
      <c r="C102" s="20"/>
      <c r="D102" s="20"/>
      <c r="E102" s="20"/>
      <c r="F102" s="20"/>
      <c r="G102" s="20"/>
      <c r="H102" s="20"/>
      <c r="I102" s="20"/>
      <c r="J102" s="20"/>
      <c r="K102" s="20"/>
      <c r="L102" s="20"/>
      <c r="M102" s="20"/>
      <c r="N102" s="20"/>
    </row>
    <row r="103" spans="1:14" x14ac:dyDescent="0.3">
      <c r="A103" s="20"/>
      <c r="B103" s="21" t="s">
        <v>282</v>
      </c>
      <c r="C103" s="20"/>
      <c r="D103" s="20"/>
      <c r="E103" s="20"/>
      <c r="F103" s="20"/>
      <c r="G103" s="20"/>
      <c r="H103" s="20"/>
      <c r="I103" s="20"/>
      <c r="J103" s="20"/>
      <c r="K103" s="20"/>
      <c r="L103" s="20"/>
      <c r="M103" s="20"/>
      <c r="N103" s="20"/>
    </row>
    <row r="105" spans="1:14" ht="14.25" customHeight="1" x14ac:dyDescent="0.3">
      <c r="B105" s="242" t="s">
        <v>413</v>
      </c>
      <c r="C105" s="242"/>
      <c r="D105" s="242"/>
      <c r="E105" s="242"/>
      <c r="F105" s="242"/>
      <c r="G105" s="242"/>
      <c r="H105" s="242"/>
      <c r="I105" s="242"/>
      <c r="J105" s="242"/>
      <c r="K105" s="242"/>
      <c r="L105" s="242"/>
      <c r="M105" s="242"/>
      <c r="N105" s="242"/>
    </row>
    <row r="106" spans="1:14" ht="14.25" customHeight="1" x14ac:dyDescent="0.3">
      <c r="B106" s="242"/>
      <c r="C106" s="242"/>
      <c r="D106" s="242"/>
      <c r="E106" s="242"/>
      <c r="F106" s="242"/>
      <c r="G106" s="242"/>
      <c r="H106" s="242"/>
      <c r="I106" s="242"/>
      <c r="J106" s="242"/>
      <c r="K106" s="242"/>
      <c r="L106" s="242"/>
      <c r="M106" s="242"/>
      <c r="N106" s="242"/>
    </row>
    <row r="107" spans="1:14" ht="14.25" customHeight="1" x14ac:dyDescent="0.3">
      <c r="B107" s="242"/>
      <c r="C107" s="242"/>
      <c r="D107" s="242"/>
      <c r="E107" s="242"/>
      <c r="F107" s="242"/>
      <c r="G107" s="242"/>
      <c r="H107" s="242"/>
      <c r="I107" s="242"/>
      <c r="J107" s="242"/>
      <c r="K107" s="242"/>
      <c r="L107" s="242"/>
      <c r="M107" s="242"/>
      <c r="N107" s="242"/>
    </row>
    <row r="108" spans="1:14" ht="14.25" customHeight="1" x14ac:dyDescent="0.3">
      <c r="B108" s="242"/>
      <c r="C108" s="242"/>
      <c r="D108" s="242"/>
      <c r="E108" s="242"/>
      <c r="F108" s="242"/>
      <c r="G108" s="242"/>
      <c r="H108" s="242"/>
      <c r="I108" s="242"/>
      <c r="J108" s="242"/>
      <c r="K108" s="242"/>
      <c r="L108" s="242"/>
      <c r="M108" s="242"/>
      <c r="N108" s="242"/>
    </row>
    <row r="109" spans="1:14" ht="14.25" customHeight="1" x14ac:dyDescent="0.3">
      <c r="B109" s="242"/>
      <c r="C109" s="242"/>
      <c r="D109" s="242"/>
      <c r="E109" s="242"/>
      <c r="F109" s="242"/>
      <c r="G109" s="242"/>
      <c r="H109" s="242"/>
      <c r="I109" s="242"/>
      <c r="J109" s="242"/>
      <c r="K109" s="242"/>
      <c r="L109" s="242"/>
      <c r="M109" s="242"/>
      <c r="N109" s="242"/>
    </row>
    <row r="110" spans="1:14" ht="14.25" customHeight="1" x14ac:dyDescent="0.3">
      <c r="B110" s="242"/>
      <c r="C110" s="242"/>
      <c r="D110" s="242"/>
      <c r="E110" s="242"/>
      <c r="F110" s="242"/>
      <c r="G110" s="242"/>
      <c r="H110" s="242"/>
      <c r="I110" s="242"/>
      <c r="J110" s="242"/>
      <c r="K110" s="242"/>
      <c r="L110" s="242"/>
      <c r="M110" s="242"/>
      <c r="N110" s="242"/>
    </row>
    <row r="111" spans="1:14" x14ac:dyDescent="0.3">
      <c r="B111" s="242"/>
      <c r="C111" s="242"/>
      <c r="D111" s="242"/>
      <c r="E111" s="242"/>
      <c r="F111" s="242"/>
      <c r="G111" s="242"/>
      <c r="H111" s="242"/>
      <c r="I111" s="242"/>
      <c r="J111" s="242"/>
      <c r="K111" s="242"/>
      <c r="L111" s="242"/>
      <c r="M111" s="242"/>
      <c r="N111" s="242"/>
    </row>
    <row r="113" spans="1:16" s="47" customFormat="1" ht="16.5" customHeight="1" x14ac:dyDescent="0.3">
      <c r="B113" s="266" t="s">
        <v>414</v>
      </c>
      <c r="C113" s="266"/>
      <c r="D113" s="266"/>
      <c r="E113" s="266"/>
      <c r="F113" s="266"/>
      <c r="G113" s="266"/>
      <c r="H113" s="266"/>
      <c r="I113" s="266"/>
      <c r="J113" s="184">
        <v>2024</v>
      </c>
      <c r="K113" s="267">
        <v>2023</v>
      </c>
      <c r="L113" s="267"/>
      <c r="M113" s="268">
        <v>2022</v>
      </c>
      <c r="N113" s="269"/>
    </row>
    <row r="114" spans="1:16" s="47" customFormat="1" ht="16.5" customHeight="1" x14ac:dyDescent="0.3">
      <c r="B114" s="266"/>
      <c r="C114" s="266"/>
      <c r="D114" s="266"/>
      <c r="E114" s="266"/>
      <c r="F114" s="266"/>
      <c r="G114" s="266"/>
      <c r="H114" s="266"/>
      <c r="I114" s="266"/>
      <c r="J114" s="184" t="s">
        <v>40</v>
      </c>
      <c r="K114" s="16" t="s">
        <v>4</v>
      </c>
      <c r="L114" s="16" t="s">
        <v>5</v>
      </c>
      <c r="M114" s="69" t="s">
        <v>4</v>
      </c>
      <c r="N114" s="70" t="s">
        <v>5</v>
      </c>
    </row>
    <row r="115" spans="1:16" ht="16.5" customHeight="1" x14ac:dyDescent="0.3">
      <c r="B115" s="252" t="s">
        <v>415</v>
      </c>
      <c r="C115" s="252"/>
      <c r="D115" s="252"/>
      <c r="E115" s="252"/>
      <c r="F115" s="252"/>
      <c r="G115" s="252"/>
      <c r="H115" s="252"/>
      <c r="I115" s="252"/>
      <c r="J115" s="185">
        <v>733683.1</v>
      </c>
      <c r="K115" s="60">
        <v>410585.31699999998</v>
      </c>
      <c r="L115" s="60">
        <v>75749.981</v>
      </c>
      <c r="M115" s="61">
        <v>82613</v>
      </c>
      <c r="N115" s="62">
        <v>66003.600000000006</v>
      </c>
      <c r="P115" s="22"/>
    </row>
    <row r="116" spans="1:16" ht="16.5" customHeight="1" x14ac:dyDescent="0.3">
      <c r="B116" s="252" t="s">
        <v>416</v>
      </c>
      <c r="C116" s="252"/>
      <c r="D116" s="252"/>
      <c r="E116" s="252"/>
      <c r="F116" s="252"/>
      <c r="G116" s="252"/>
      <c r="H116" s="252"/>
      <c r="I116" s="252"/>
      <c r="J116" s="185">
        <v>8675.17</v>
      </c>
      <c r="K116" s="60">
        <v>0</v>
      </c>
      <c r="L116" s="60">
        <v>0</v>
      </c>
      <c r="M116" s="61">
        <v>0</v>
      </c>
      <c r="N116" s="62">
        <v>0</v>
      </c>
    </row>
    <row r="117" spans="1:16" ht="16.5" customHeight="1" x14ac:dyDescent="0.3">
      <c r="B117" s="252" t="s">
        <v>417</v>
      </c>
      <c r="C117" s="252"/>
      <c r="D117" s="252"/>
      <c r="E117" s="252"/>
      <c r="F117" s="252"/>
      <c r="G117" s="252"/>
      <c r="H117" s="252"/>
      <c r="I117" s="252"/>
      <c r="J117" s="185">
        <v>0</v>
      </c>
      <c r="K117" s="60">
        <v>0</v>
      </c>
      <c r="L117" s="60">
        <v>0</v>
      </c>
      <c r="M117" s="61">
        <v>0</v>
      </c>
      <c r="N117" s="62">
        <v>0</v>
      </c>
    </row>
    <row r="118" spans="1:16" s="183" customFormat="1" ht="13.5" x14ac:dyDescent="0.3">
      <c r="B118" s="270" t="s">
        <v>418</v>
      </c>
      <c r="C118" s="270"/>
      <c r="D118" s="270"/>
      <c r="E118" s="270"/>
      <c r="F118" s="270"/>
      <c r="G118" s="270"/>
      <c r="H118" s="270"/>
      <c r="I118" s="270"/>
      <c r="J118" s="270"/>
      <c r="K118" s="270"/>
      <c r="L118" s="270"/>
      <c r="M118" s="270"/>
      <c r="N118" s="270"/>
    </row>
    <row r="119" spans="1:16" s="183" customFormat="1" ht="13.5" x14ac:dyDescent="0.3">
      <c r="B119" s="271"/>
      <c r="C119" s="271"/>
      <c r="D119" s="271"/>
      <c r="E119" s="271"/>
      <c r="F119" s="271"/>
      <c r="G119" s="271"/>
      <c r="H119" s="271"/>
      <c r="I119" s="271"/>
      <c r="J119" s="271"/>
      <c r="K119" s="271"/>
      <c r="L119" s="271"/>
      <c r="M119" s="271"/>
      <c r="N119" s="271"/>
    </row>
    <row r="122" spans="1:16" x14ac:dyDescent="0.3">
      <c r="A122" s="20"/>
      <c r="B122" s="21" t="s">
        <v>283</v>
      </c>
      <c r="C122" s="20"/>
      <c r="D122" s="20"/>
      <c r="E122" s="20"/>
      <c r="F122" s="20"/>
      <c r="G122" s="20"/>
      <c r="H122" s="20"/>
      <c r="I122" s="20"/>
      <c r="J122" s="20"/>
      <c r="K122" s="20"/>
      <c r="L122" s="20"/>
      <c r="M122" s="20"/>
      <c r="N122" s="20"/>
    </row>
    <row r="124" spans="1:16" s="47" customFormat="1" ht="13.5" customHeight="1" x14ac:dyDescent="0.3">
      <c r="B124" s="266" t="s">
        <v>419</v>
      </c>
      <c r="C124" s="266"/>
      <c r="D124" s="266"/>
      <c r="E124" s="266"/>
      <c r="F124" s="266"/>
      <c r="G124" s="266"/>
      <c r="H124" s="266"/>
      <c r="I124" s="266"/>
      <c r="J124" s="184">
        <v>2024</v>
      </c>
      <c r="K124" s="267">
        <v>2023</v>
      </c>
      <c r="L124" s="267"/>
      <c r="M124" s="268">
        <v>2022</v>
      </c>
      <c r="N124" s="269"/>
    </row>
    <row r="125" spans="1:16" s="47" customFormat="1" ht="13.5" x14ac:dyDescent="0.3">
      <c r="B125" s="250"/>
      <c r="C125" s="250"/>
      <c r="D125" s="250"/>
      <c r="E125" s="250"/>
      <c r="F125" s="250"/>
      <c r="G125" s="250"/>
      <c r="H125" s="250"/>
      <c r="I125" s="250"/>
      <c r="J125" s="184" t="s">
        <v>40</v>
      </c>
      <c r="K125" s="16" t="s">
        <v>4</v>
      </c>
      <c r="L125" s="16" t="s">
        <v>5</v>
      </c>
      <c r="M125" s="69" t="s">
        <v>4</v>
      </c>
      <c r="N125" s="70" t="s">
        <v>5</v>
      </c>
    </row>
    <row r="126" spans="1:16" x14ac:dyDescent="0.3">
      <c r="B126" s="252" t="s">
        <v>35</v>
      </c>
      <c r="C126" s="252"/>
      <c r="D126" s="252"/>
      <c r="E126" s="252"/>
      <c r="F126" s="252"/>
      <c r="G126" s="252"/>
      <c r="H126" s="252"/>
      <c r="I126" s="252"/>
      <c r="J126" s="185">
        <v>528537.32999999996</v>
      </c>
      <c r="K126" s="60">
        <v>297708.42800000001</v>
      </c>
      <c r="L126" s="60">
        <v>73633.7</v>
      </c>
      <c r="M126" s="147" t="s">
        <v>7</v>
      </c>
      <c r="N126" s="62">
        <v>64200.6</v>
      </c>
    </row>
    <row r="127" spans="1:16" x14ac:dyDescent="0.3">
      <c r="B127" s="252" t="s">
        <v>36</v>
      </c>
      <c r="C127" s="252"/>
      <c r="D127" s="252"/>
      <c r="E127" s="252"/>
      <c r="F127" s="252"/>
      <c r="G127" s="252"/>
      <c r="H127" s="252"/>
      <c r="I127" s="252"/>
      <c r="J127" s="185">
        <v>203242.52</v>
      </c>
      <c r="K127" s="60">
        <v>110751.193</v>
      </c>
      <c r="L127" s="60">
        <v>113.3</v>
      </c>
      <c r="M127" s="147" t="s">
        <v>7</v>
      </c>
      <c r="N127" s="62">
        <v>70.7</v>
      </c>
    </row>
    <row r="128" spans="1:16" x14ac:dyDescent="0.3">
      <c r="B128" s="252" t="s">
        <v>37</v>
      </c>
      <c r="C128" s="252"/>
      <c r="D128" s="252"/>
      <c r="E128" s="252"/>
      <c r="F128" s="252"/>
      <c r="G128" s="252"/>
      <c r="H128" s="252"/>
      <c r="I128" s="252"/>
      <c r="J128" s="185">
        <v>697.85</v>
      </c>
      <c r="K128" s="60">
        <v>473.83100000000002</v>
      </c>
      <c r="L128" s="60">
        <v>279.39999999999998</v>
      </c>
      <c r="M128" s="147" t="s">
        <v>7</v>
      </c>
      <c r="N128" s="62">
        <v>158.6</v>
      </c>
    </row>
    <row r="129" spans="1:14" x14ac:dyDescent="0.3">
      <c r="B129" s="252" t="s">
        <v>38</v>
      </c>
      <c r="C129" s="252"/>
      <c r="D129" s="252"/>
      <c r="E129" s="252"/>
      <c r="F129" s="252"/>
      <c r="G129" s="252"/>
      <c r="H129" s="252"/>
      <c r="I129" s="252"/>
      <c r="J129" s="185">
        <v>1205.3900000000001</v>
      </c>
      <c r="K129" s="60">
        <v>1651.865</v>
      </c>
      <c r="L129" s="60">
        <v>1723.6</v>
      </c>
      <c r="M129" s="147" t="s">
        <v>7</v>
      </c>
      <c r="N129" s="62">
        <v>1573.7</v>
      </c>
    </row>
    <row r="130" spans="1:14" x14ac:dyDescent="0.3">
      <c r="B130" s="272" t="s">
        <v>3</v>
      </c>
      <c r="C130" s="272"/>
      <c r="D130" s="272"/>
      <c r="E130" s="272"/>
      <c r="F130" s="272"/>
      <c r="G130" s="272">
        <f t="shared" ref="G130:L130" si="3">SUM(G126:G129)</f>
        <v>0</v>
      </c>
      <c r="H130" s="272">
        <f t="shared" si="3"/>
        <v>0</v>
      </c>
      <c r="I130" s="273">
        <f t="shared" si="3"/>
        <v>0</v>
      </c>
      <c r="J130" s="188">
        <f t="shared" si="3"/>
        <v>733683.09</v>
      </c>
      <c r="K130" s="158">
        <f t="shared" si="3"/>
        <v>410585.31700000004</v>
      </c>
      <c r="L130" s="158">
        <f t="shared" si="3"/>
        <v>75750</v>
      </c>
      <c r="M130" s="157">
        <v>82613</v>
      </c>
      <c r="N130" s="159">
        <f>SUM(N126:N129)</f>
        <v>66003.599999999991</v>
      </c>
    </row>
    <row r="131" spans="1:14" x14ac:dyDescent="0.3">
      <c r="B131" s="252" t="s">
        <v>420</v>
      </c>
      <c r="C131" s="252"/>
      <c r="D131" s="252"/>
      <c r="E131" s="252"/>
      <c r="F131" s="252"/>
      <c r="G131" s="252"/>
      <c r="H131" s="252"/>
      <c r="I131" s="252"/>
      <c r="J131" s="189">
        <v>0.2770167702788407</v>
      </c>
      <c r="K131" s="179">
        <v>0.26973977980805386</v>
      </c>
      <c r="L131" s="179">
        <v>1.4957095709570956E-3</v>
      </c>
      <c r="M131" s="180" t="s">
        <v>7</v>
      </c>
      <c r="N131" s="178">
        <v>1.0711536946469589E-3</v>
      </c>
    </row>
    <row r="132" spans="1:14" x14ac:dyDescent="0.3">
      <c r="B132" s="252" t="s">
        <v>421</v>
      </c>
      <c r="C132" s="252"/>
      <c r="D132" s="252"/>
      <c r="E132" s="252"/>
      <c r="F132" s="252"/>
      <c r="G132" s="252"/>
      <c r="H132" s="252"/>
      <c r="I132" s="252"/>
      <c r="J132" s="179">
        <v>0</v>
      </c>
      <c r="K132" s="179" t="s">
        <v>7</v>
      </c>
      <c r="L132" s="179">
        <v>0</v>
      </c>
      <c r="M132" s="180" t="s">
        <v>7</v>
      </c>
      <c r="N132" s="178">
        <v>0</v>
      </c>
    </row>
    <row r="133" spans="1:14" s="183" customFormat="1" ht="13.5" customHeight="1" x14ac:dyDescent="0.3">
      <c r="B133" s="270" t="s">
        <v>418</v>
      </c>
      <c r="C133" s="270"/>
      <c r="D133" s="270"/>
      <c r="E133" s="270"/>
      <c r="F133" s="270"/>
      <c r="G133" s="270"/>
      <c r="H133" s="270"/>
      <c r="I133" s="270"/>
      <c r="J133" s="270"/>
      <c r="K133" s="270"/>
      <c r="L133" s="270"/>
      <c r="M133" s="270"/>
      <c r="N133" s="270"/>
    </row>
    <row r="134" spans="1:14" s="183" customFormat="1" ht="13.5" x14ac:dyDescent="0.3">
      <c r="B134" s="271"/>
      <c r="C134" s="271"/>
      <c r="D134" s="271"/>
      <c r="E134" s="271"/>
      <c r="F134" s="271"/>
      <c r="G134" s="271"/>
      <c r="H134" s="271"/>
      <c r="I134" s="271"/>
      <c r="J134" s="271"/>
      <c r="K134" s="271"/>
      <c r="L134" s="271"/>
      <c r="M134" s="271"/>
      <c r="N134" s="271"/>
    </row>
    <row r="137" spans="1:14" x14ac:dyDescent="0.3">
      <c r="A137" s="20"/>
      <c r="B137" s="265" t="s">
        <v>284</v>
      </c>
      <c r="C137" s="265"/>
      <c r="D137" s="265"/>
      <c r="E137" s="265"/>
      <c r="F137" s="265"/>
      <c r="G137" s="265"/>
      <c r="H137" s="265"/>
      <c r="I137" s="265"/>
      <c r="J137" s="265"/>
      <c r="K137" s="265"/>
      <c r="L137" s="265"/>
      <c r="M137" s="265"/>
      <c r="N137" s="265"/>
    </row>
    <row r="139" spans="1:14" s="47" customFormat="1" ht="13.5" customHeight="1" x14ac:dyDescent="0.3">
      <c r="B139" s="267" t="s">
        <v>422</v>
      </c>
      <c r="C139" s="267"/>
      <c r="D139" s="267"/>
      <c r="E139" s="267"/>
      <c r="F139" s="267"/>
      <c r="G139" s="267"/>
      <c r="H139" s="267"/>
      <c r="I139" s="267"/>
      <c r="J139" s="184">
        <v>2024</v>
      </c>
      <c r="K139" s="267">
        <v>2023</v>
      </c>
      <c r="L139" s="267"/>
      <c r="M139" s="268">
        <v>2022</v>
      </c>
      <c r="N139" s="269"/>
    </row>
    <row r="140" spans="1:14" s="47" customFormat="1" ht="13.5" x14ac:dyDescent="0.3">
      <c r="B140" s="278"/>
      <c r="C140" s="278"/>
      <c r="D140" s="278"/>
      <c r="E140" s="278"/>
      <c r="F140" s="278"/>
      <c r="G140" s="278"/>
      <c r="H140" s="278"/>
      <c r="I140" s="278"/>
      <c r="J140" s="184" t="s">
        <v>40</v>
      </c>
      <c r="K140" s="16" t="s">
        <v>4</v>
      </c>
      <c r="L140" s="16" t="s">
        <v>5</v>
      </c>
      <c r="M140" s="69" t="s">
        <v>4</v>
      </c>
      <c r="N140" s="70" t="s">
        <v>5</v>
      </c>
    </row>
    <row r="141" spans="1:14" x14ac:dyDescent="0.3">
      <c r="B141" s="252" t="s">
        <v>39</v>
      </c>
      <c r="C141" s="252"/>
      <c r="D141" s="252"/>
      <c r="E141" s="252"/>
      <c r="F141" s="252"/>
      <c r="G141" s="252"/>
      <c r="H141" s="252"/>
      <c r="I141" s="252"/>
      <c r="J141" s="59">
        <v>100158.112437</v>
      </c>
      <c r="K141" s="148" t="s">
        <v>6</v>
      </c>
      <c r="L141" s="148">
        <v>5841.1</v>
      </c>
      <c r="M141" s="147" t="s">
        <v>6</v>
      </c>
      <c r="N141" s="150">
        <v>7303.6</v>
      </c>
    </row>
    <row r="142" spans="1:14" x14ac:dyDescent="0.3">
      <c r="B142" s="252" t="s">
        <v>423</v>
      </c>
      <c r="C142" s="252"/>
      <c r="D142" s="252"/>
      <c r="E142" s="252"/>
      <c r="F142" s="252"/>
      <c r="G142" s="252"/>
      <c r="H142" s="252"/>
      <c r="I142" s="252"/>
      <c r="J142" s="59">
        <v>440873.30674000003</v>
      </c>
      <c r="K142" s="148" t="s">
        <v>6</v>
      </c>
      <c r="L142" s="148">
        <v>68185.100000000006</v>
      </c>
      <c r="M142" s="147" t="s">
        <v>6</v>
      </c>
      <c r="N142" s="150">
        <v>57104.3</v>
      </c>
    </row>
    <row r="143" spans="1:14" x14ac:dyDescent="0.3">
      <c r="B143" s="252" t="s">
        <v>424</v>
      </c>
      <c r="C143" s="252"/>
      <c r="D143" s="252"/>
      <c r="E143" s="252"/>
      <c r="F143" s="252"/>
      <c r="G143" s="252"/>
      <c r="H143" s="252"/>
      <c r="I143" s="252"/>
      <c r="J143" s="59">
        <v>190328.45085699996</v>
      </c>
      <c r="K143" s="148" t="s">
        <v>6</v>
      </c>
      <c r="L143" s="148">
        <v>1732.7</v>
      </c>
      <c r="M143" s="147" t="s">
        <v>6</v>
      </c>
      <c r="N143" s="150">
        <v>1503.7</v>
      </c>
    </row>
    <row r="144" spans="1:14" x14ac:dyDescent="0.3">
      <c r="B144" s="252" t="s">
        <v>400</v>
      </c>
      <c r="C144" s="252"/>
      <c r="D144" s="252"/>
      <c r="E144" s="252"/>
      <c r="F144" s="252"/>
      <c r="G144" s="252"/>
      <c r="H144" s="252"/>
      <c r="I144" s="252"/>
      <c r="J144" s="59">
        <v>2323.186342</v>
      </c>
      <c r="K144" s="148" t="s">
        <v>6</v>
      </c>
      <c r="L144" s="148">
        <v>0</v>
      </c>
      <c r="M144" s="147" t="s">
        <v>6</v>
      </c>
      <c r="N144" s="150">
        <v>0</v>
      </c>
    </row>
    <row r="145" spans="1:14" x14ac:dyDescent="0.3">
      <c r="B145" s="272" t="s">
        <v>3</v>
      </c>
      <c r="C145" s="272"/>
      <c r="D145" s="272"/>
      <c r="E145" s="272"/>
      <c r="F145" s="272"/>
      <c r="G145" s="272"/>
      <c r="H145" s="272"/>
      <c r="I145" s="273"/>
      <c r="J145" s="190">
        <f>SUM(J141:J144)</f>
        <v>733683.05637600005</v>
      </c>
      <c r="K145" s="163" t="s">
        <v>6</v>
      </c>
      <c r="L145" s="163">
        <v>75758.900000000009</v>
      </c>
      <c r="M145" s="162" t="s">
        <v>6</v>
      </c>
      <c r="N145" s="164">
        <v>65911.600000000006</v>
      </c>
    </row>
    <row r="146" spans="1:14" s="183" customFormat="1" ht="13.5" customHeight="1" x14ac:dyDescent="0.3">
      <c r="B146" s="270" t="s">
        <v>418</v>
      </c>
      <c r="C146" s="270"/>
      <c r="D146" s="270"/>
      <c r="E146" s="270"/>
      <c r="F146" s="270"/>
      <c r="G146" s="270"/>
      <c r="H146" s="270"/>
      <c r="I146" s="270"/>
      <c r="J146" s="270"/>
      <c r="K146" s="270"/>
      <c r="L146" s="270"/>
      <c r="M146" s="270"/>
      <c r="N146" s="270"/>
    </row>
    <row r="147" spans="1:14" s="183" customFormat="1" ht="13.5" x14ac:dyDescent="0.3">
      <c r="B147" s="271"/>
      <c r="C147" s="271"/>
      <c r="D147" s="271"/>
      <c r="E147" s="271"/>
      <c r="F147" s="271"/>
      <c r="G147" s="271"/>
      <c r="H147" s="271"/>
      <c r="I147" s="271"/>
      <c r="J147" s="271"/>
      <c r="K147" s="271"/>
      <c r="L147" s="271"/>
      <c r="M147" s="271"/>
      <c r="N147" s="271"/>
    </row>
    <row r="150" spans="1:14" x14ac:dyDescent="0.3">
      <c r="A150" s="20"/>
      <c r="B150" s="21" t="s">
        <v>285</v>
      </c>
      <c r="C150" s="20"/>
      <c r="D150" s="20"/>
      <c r="E150" s="20"/>
      <c r="F150" s="20"/>
      <c r="G150" s="20"/>
      <c r="H150" s="20"/>
      <c r="I150" s="20"/>
      <c r="J150" s="20"/>
      <c r="K150" s="20"/>
      <c r="L150" s="20"/>
      <c r="M150" s="20"/>
      <c r="N150" s="20"/>
    </row>
    <row r="151" spans="1:14" x14ac:dyDescent="0.3">
      <c r="A151" s="20"/>
      <c r="B151" s="21" t="s">
        <v>282</v>
      </c>
      <c r="C151" s="20"/>
      <c r="D151" s="20"/>
      <c r="E151" s="20"/>
      <c r="F151" s="20"/>
      <c r="G151" s="20"/>
      <c r="H151" s="20"/>
      <c r="I151" s="20"/>
      <c r="J151" s="20"/>
      <c r="K151" s="20"/>
      <c r="L151" s="20"/>
      <c r="M151" s="20"/>
      <c r="N151" s="20"/>
    </row>
    <row r="153" spans="1:14" ht="14.25" customHeight="1" x14ac:dyDescent="0.3">
      <c r="B153" s="242" t="s">
        <v>425</v>
      </c>
      <c r="C153" s="242"/>
      <c r="D153" s="242"/>
      <c r="E153" s="242"/>
      <c r="F153" s="242"/>
      <c r="G153" s="242"/>
      <c r="H153" s="242"/>
      <c r="I153" s="242"/>
      <c r="J153" s="242"/>
      <c r="K153" s="242"/>
      <c r="L153" s="242"/>
      <c r="M153" s="242"/>
      <c r="N153" s="242"/>
    </row>
    <row r="154" spans="1:14" x14ac:dyDescent="0.3">
      <c r="B154" s="242"/>
      <c r="C154" s="242"/>
      <c r="D154" s="242"/>
      <c r="E154" s="242"/>
      <c r="F154" s="242"/>
      <c r="G154" s="242"/>
      <c r="H154" s="242"/>
      <c r="I154" s="242"/>
      <c r="J154" s="242"/>
      <c r="K154" s="242"/>
      <c r="L154" s="242"/>
      <c r="M154" s="242"/>
      <c r="N154" s="242"/>
    </row>
    <row r="155" spans="1:14" x14ac:dyDescent="0.3">
      <c r="B155" s="242"/>
      <c r="C155" s="242"/>
      <c r="D155" s="242"/>
      <c r="E155" s="242"/>
      <c r="F155" s="242"/>
      <c r="G155" s="242"/>
      <c r="H155" s="242"/>
      <c r="I155" s="242"/>
      <c r="J155" s="242"/>
      <c r="K155" s="242"/>
      <c r="L155" s="242"/>
      <c r="M155" s="242"/>
      <c r="N155" s="242"/>
    </row>
    <row r="156" spans="1:14" x14ac:dyDescent="0.3">
      <c r="B156" s="242"/>
      <c r="C156" s="242"/>
      <c r="D156" s="242"/>
      <c r="E156" s="242"/>
      <c r="F156" s="242"/>
      <c r="G156" s="242"/>
      <c r="H156" s="242"/>
      <c r="I156" s="242"/>
      <c r="J156" s="242"/>
      <c r="K156" s="242"/>
      <c r="L156" s="242"/>
      <c r="M156" s="242"/>
      <c r="N156" s="242"/>
    </row>
    <row r="157" spans="1:14" x14ac:dyDescent="0.3">
      <c r="B157" s="242"/>
      <c r="C157" s="242"/>
      <c r="D157" s="242"/>
      <c r="E157" s="242"/>
      <c r="F157" s="242"/>
      <c r="G157" s="242"/>
      <c r="H157" s="242"/>
      <c r="I157" s="242"/>
      <c r="J157" s="242"/>
      <c r="K157" s="242"/>
      <c r="L157" s="242"/>
      <c r="M157" s="242"/>
      <c r="N157" s="242"/>
    </row>
    <row r="158" spans="1:14" x14ac:dyDescent="0.3">
      <c r="B158" s="242"/>
      <c r="C158" s="242"/>
      <c r="D158" s="242"/>
      <c r="E158" s="242"/>
      <c r="F158" s="242"/>
      <c r="G158" s="242"/>
      <c r="H158" s="242"/>
      <c r="I158" s="242"/>
      <c r="J158" s="242"/>
      <c r="K158" s="242"/>
      <c r="L158" s="242"/>
      <c r="M158" s="242"/>
      <c r="N158" s="242"/>
    </row>
    <row r="160" spans="1:14" s="47" customFormat="1" ht="13.5" customHeight="1" x14ac:dyDescent="0.3">
      <c r="B160" s="266" t="s">
        <v>426</v>
      </c>
      <c r="C160" s="266"/>
      <c r="D160" s="266"/>
      <c r="E160" s="266"/>
      <c r="F160" s="266"/>
      <c r="G160" s="266"/>
      <c r="H160" s="266"/>
      <c r="I160" s="266"/>
      <c r="J160" s="184">
        <v>2024</v>
      </c>
      <c r="K160" s="267">
        <v>2023</v>
      </c>
      <c r="L160" s="267"/>
      <c r="M160" s="268">
        <v>2022</v>
      </c>
      <c r="N160" s="269"/>
    </row>
    <row r="161" spans="1:14" s="47" customFormat="1" ht="13.5" x14ac:dyDescent="0.3">
      <c r="B161" s="250"/>
      <c r="C161" s="250"/>
      <c r="D161" s="250"/>
      <c r="E161" s="250"/>
      <c r="F161" s="250"/>
      <c r="G161" s="250"/>
      <c r="H161" s="250"/>
      <c r="I161" s="250"/>
      <c r="J161" s="184" t="s">
        <v>40</v>
      </c>
      <c r="K161" s="16" t="s">
        <v>4</v>
      </c>
      <c r="L161" s="16" t="s">
        <v>5</v>
      </c>
      <c r="M161" s="69" t="s">
        <v>4</v>
      </c>
      <c r="N161" s="70" t="s">
        <v>5</v>
      </c>
    </row>
    <row r="162" spans="1:14" x14ac:dyDescent="0.3">
      <c r="B162" s="252" t="s">
        <v>427</v>
      </c>
      <c r="C162" s="252"/>
      <c r="D162" s="252"/>
      <c r="E162" s="252"/>
      <c r="F162" s="252"/>
      <c r="G162" s="252"/>
      <c r="H162" s="252"/>
      <c r="I162" s="252"/>
      <c r="J162" s="59">
        <v>34320.199999999997</v>
      </c>
      <c r="K162" s="148">
        <v>15100.682000000001</v>
      </c>
      <c r="L162" s="148">
        <v>11.922000000000001</v>
      </c>
      <c r="M162" s="147">
        <v>3478</v>
      </c>
      <c r="N162" s="150">
        <v>11.7</v>
      </c>
    </row>
    <row r="163" spans="1:14" x14ac:dyDescent="0.3">
      <c r="B163" s="252" t="s">
        <v>428</v>
      </c>
      <c r="C163" s="252"/>
      <c r="D163" s="252"/>
      <c r="E163" s="252"/>
      <c r="F163" s="252"/>
      <c r="G163" s="252"/>
      <c r="H163" s="252"/>
      <c r="I163" s="252"/>
      <c r="J163" s="59" t="s">
        <v>7</v>
      </c>
      <c r="K163" s="148" t="s">
        <v>7</v>
      </c>
      <c r="L163" s="148" t="s">
        <v>7</v>
      </c>
      <c r="M163" s="147" t="s">
        <v>7</v>
      </c>
      <c r="N163" s="150" t="s">
        <v>7</v>
      </c>
    </row>
    <row r="164" spans="1:14" s="183" customFormat="1" ht="13.5" customHeight="1" x14ac:dyDescent="0.3">
      <c r="B164" s="270" t="s">
        <v>418</v>
      </c>
      <c r="C164" s="270"/>
      <c r="D164" s="270"/>
      <c r="E164" s="270"/>
      <c r="F164" s="270"/>
      <c r="G164" s="270"/>
      <c r="H164" s="270"/>
      <c r="I164" s="270"/>
      <c r="J164" s="270"/>
      <c r="K164" s="270"/>
      <c r="L164" s="270"/>
      <c r="M164" s="270"/>
      <c r="N164" s="270"/>
    </row>
    <row r="165" spans="1:14" s="183" customFormat="1" ht="13.5" x14ac:dyDescent="0.3">
      <c r="B165" s="271"/>
      <c r="C165" s="271"/>
      <c r="D165" s="271"/>
      <c r="E165" s="271"/>
      <c r="F165" s="271"/>
      <c r="G165" s="271"/>
      <c r="H165" s="271"/>
      <c r="I165" s="271"/>
      <c r="J165" s="271"/>
      <c r="K165" s="271"/>
      <c r="L165" s="271"/>
      <c r="M165" s="271"/>
      <c r="N165" s="271"/>
    </row>
    <row r="168" spans="1:14" x14ac:dyDescent="0.3">
      <c r="A168" s="20"/>
      <c r="B168" s="21" t="s">
        <v>286</v>
      </c>
      <c r="C168" s="20"/>
      <c r="D168" s="20"/>
      <c r="E168" s="20"/>
      <c r="F168" s="20"/>
      <c r="G168" s="20"/>
      <c r="H168" s="20"/>
      <c r="I168" s="20"/>
      <c r="J168" s="20"/>
      <c r="K168" s="20"/>
      <c r="L168" s="20"/>
      <c r="M168" s="20"/>
      <c r="N168" s="20"/>
    </row>
    <row r="169" spans="1:14" x14ac:dyDescent="0.3">
      <c r="A169" s="20"/>
      <c r="B169" s="21" t="s">
        <v>282</v>
      </c>
      <c r="C169" s="20"/>
      <c r="D169" s="20"/>
      <c r="E169" s="20"/>
      <c r="F169" s="20"/>
      <c r="G169" s="20"/>
      <c r="H169" s="20"/>
      <c r="I169" s="20"/>
      <c r="J169" s="20"/>
      <c r="K169" s="20"/>
      <c r="L169" s="20"/>
      <c r="M169" s="20"/>
      <c r="N169" s="20"/>
    </row>
    <row r="171" spans="1:14" x14ac:dyDescent="0.3">
      <c r="B171" s="279" t="s">
        <v>429</v>
      </c>
      <c r="C171" s="279"/>
      <c r="D171" s="279"/>
      <c r="E171" s="279"/>
      <c r="F171" s="279"/>
      <c r="G171" s="279"/>
      <c r="H171" s="279"/>
      <c r="I171" s="279"/>
      <c r="J171" s="279"/>
      <c r="K171" s="279"/>
      <c r="L171" s="279"/>
      <c r="M171" s="279"/>
      <c r="N171" s="279"/>
    </row>
    <row r="172" spans="1:14" x14ac:dyDescent="0.3">
      <c r="B172" s="279"/>
      <c r="C172" s="279"/>
      <c r="D172" s="279"/>
      <c r="E172" s="279"/>
      <c r="F172" s="279"/>
      <c r="G172" s="279"/>
      <c r="H172" s="279"/>
      <c r="I172" s="279"/>
      <c r="J172" s="279"/>
      <c r="K172" s="279"/>
      <c r="L172" s="279"/>
      <c r="M172" s="279"/>
      <c r="N172" s="279"/>
    </row>
    <row r="173" spans="1:14" x14ac:dyDescent="0.3">
      <c r="B173" s="279"/>
      <c r="C173" s="279"/>
      <c r="D173" s="279"/>
      <c r="E173" s="279"/>
      <c r="F173" s="279"/>
      <c r="G173" s="279"/>
      <c r="H173" s="279"/>
      <c r="I173" s="279"/>
      <c r="J173" s="279"/>
      <c r="K173" s="279"/>
      <c r="L173" s="279"/>
      <c r="M173" s="279"/>
      <c r="N173" s="279"/>
    </row>
    <row r="174" spans="1:14" x14ac:dyDescent="0.3">
      <c r="B174" s="279"/>
      <c r="C174" s="279"/>
      <c r="D174" s="279"/>
      <c r="E174" s="279"/>
      <c r="F174" s="279"/>
      <c r="G174" s="279"/>
      <c r="H174" s="279"/>
      <c r="I174" s="279"/>
      <c r="J174" s="279"/>
      <c r="K174" s="279"/>
      <c r="L174" s="279"/>
      <c r="M174" s="279"/>
      <c r="N174" s="279"/>
    </row>
    <row r="175" spans="1:14" x14ac:dyDescent="0.3">
      <c r="B175" s="279"/>
      <c r="C175" s="279"/>
      <c r="D175" s="279"/>
      <c r="E175" s="279"/>
      <c r="F175" s="279"/>
      <c r="G175" s="279"/>
      <c r="H175" s="279"/>
      <c r="I175" s="279"/>
      <c r="J175" s="279"/>
      <c r="K175" s="279"/>
      <c r="L175" s="279"/>
      <c r="M175" s="279"/>
      <c r="N175" s="279"/>
    </row>
    <row r="176" spans="1:14" x14ac:dyDescent="0.3">
      <c r="B176" s="279"/>
      <c r="C176" s="279"/>
      <c r="D176" s="279"/>
      <c r="E176" s="279"/>
      <c r="F176" s="279"/>
      <c r="G176" s="279"/>
      <c r="H176" s="279"/>
      <c r="I176" s="279"/>
      <c r="J176" s="279"/>
      <c r="K176" s="279"/>
      <c r="L176" s="279"/>
      <c r="M176" s="279"/>
      <c r="N176" s="279"/>
    </row>
    <row r="178" spans="1:14" s="47" customFormat="1" ht="13.5" customHeight="1" x14ac:dyDescent="0.3">
      <c r="B178" s="266" t="s">
        <v>430</v>
      </c>
      <c r="C178" s="266"/>
      <c r="D178" s="266"/>
      <c r="E178" s="266"/>
      <c r="F178" s="266"/>
      <c r="G178" s="266"/>
      <c r="H178" s="266"/>
      <c r="I178" s="266"/>
      <c r="J178" s="184">
        <v>2024</v>
      </c>
      <c r="K178" s="267">
        <v>2023</v>
      </c>
      <c r="L178" s="267"/>
      <c r="M178" s="268">
        <v>2022</v>
      </c>
      <c r="N178" s="269"/>
    </row>
    <row r="179" spans="1:14" s="47" customFormat="1" ht="13.5" x14ac:dyDescent="0.3">
      <c r="B179" s="250"/>
      <c r="C179" s="250"/>
      <c r="D179" s="250"/>
      <c r="E179" s="250"/>
      <c r="F179" s="250"/>
      <c r="G179" s="250"/>
      <c r="H179" s="250"/>
      <c r="I179" s="250"/>
      <c r="J179" s="184" t="s">
        <v>40</v>
      </c>
      <c r="K179" s="16" t="s">
        <v>4</v>
      </c>
      <c r="L179" s="16" t="s">
        <v>5</v>
      </c>
      <c r="M179" s="69" t="s">
        <v>4</v>
      </c>
      <c r="N179" s="70" t="s">
        <v>5</v>
      </c>
    </row>
    <row r="180" spans="1:14" x14ac:dyDescent="0.3">
      <c r="B180" s="252" t="s">
        <v>415</v>
      </c>
      <c r="C180" s="252"/>
      <c r="D180" s="252"/>
      <c r="E180" s="252"/>
      <c r="F180" s="252"/>
      <c r="G180" s="252"/>
      <c r="H180" s="252"/>
      <c r="I180" s="252"/>
      <c r="J180" s="59">
        <v>106515.94</v>
      </c>
      <c r="K180" s="148">
        <v>1251.3599999999999</v>
      </c>
      <c r="L180" s="148">
        <v>59088.665000000001</v>
      </c>
      <c r="M180" s="147" t="s">
        <v>7</v>
      </c>
      <c r="N180" s="150">
        <v>34880.97</v>
      </c>
    </row>
    <row r="181" spans="1:14" x14ac:dyDescent="0.3">
      <c r="B181" s="252" t="s">
        <v>416</v>
      </c>
      <c r="C181" s="252"/>
      <c r="D181" s="252"/>
      <c r="E181" s="252"/>
      <c r="F181" s="252"/>
      <c r="G181" s="252"/>
      <c r="H181" s="252"/>
      <c r="I181" s="252"/>
      <c r="J181" s="59">
        <v>4207.42</v>
      </c>
      <c r="K181" s="148">
        <v>221.42</v>
      </c>
      <c r="L181" s="148">
        <v>0</v>
      </c>
      <c r="M181" s="147" t="s">
        <v>7</v>
      </c>
      <c r="N181" s="150">
        <v>7.5</v>
      </c>
    </row>
    <row r="182" spans="1:14" x14ac:dyDescent="0.3">
      <c r="B182" s="252" t="s">
        <v>417</v>
      </c>
      <c r="C182" s="252"/>
      <c r="D182" s="252"/>
      <c r="E182" s="252"/>
      <c r="F182" s="252"/>
      <c r="G182" s="252"/>
      <c r="H182" s="252"/>
      <c r="I182" s="252"/>
      <c r="J182" s="59">
        <v>0</v>
      </c>
      <c r="K182" s="148">
        <v>0</v>
      </c>
      <c r="L182" s="148">
        <v>13.180999999999999</v>
      </c>
      <c r="M182" s="147" t="s">
        <v>7</v>
      </c>
      <c r="N182" s="150">
        <v>0</v>
      </c>
    </row>
    <row r="183" spans="1:14" s="183" customFormat="1" ht="13.5" customHeight="1" x14ac:dyDescent="0.3">
      <c r="B183" s="270" t="s">
        <v>418</v>
      </c>
      <c r="C183" s="270"/>
      <c r="D183" s="270"/>
      <c r="E183" s="270"/>
      <c r="F183" s="270"/>
      <c r="G183" s="270"/>
      <c r="H183" s="270"/>
      <c r="I183" s="270"/>
      <c r="J183" s="270"/>
      <c r="K183" s="270"/>
      <c r="L183" s="270"/>
      <c r="M183" s="270"/>
      <c r="N183" s="270"/>
    </row>
    <row r="184" spans="1:14" s="183" customFormat="1" ht="13.5" x14ac:dyDescent="0.3">
      <c r="B184" s="271"/>
      <c r="C184" s="271"/>
      <c r="D184" s="271"/>
      <c r="E184" s="271"/>
      <c r="F184" s="271"/>
      <c r="G184" s="271"/>
      <c r="H184" s="271"/>
      <c r="I184" s="271"/>
      <c r="J184" s="271"/>
      <c r="K184" s="271"/>
      <c r="L184" s="271"/>
      <c r="M184" s="271"/>
      <c r="N184" s="271"/>
    </row>
    <row r="187" spans="1:14" x14ac:dyDescent="0.3">
      <c r="A187" s="20"/>
      <c r="B187" s="21" t="s">
        <v>287</v>
      </c>
      <c r="C187" s="20"/>
      <c r="D187" s="20"/>
      <c r="E187" s="20"/>
      <c r="F187" s="20"/>
      <c r="G187" s="20"/>
      <c r="H187" s="20"/>
      <c r="I187" s="20"/>
      <c r="J187" s="20"/>
      <c r="K187" s="20"/>
      <c r="L187" s="20"/>
      <c r="M187" s="20"/>
      <c r="N187" s="20"/>
    </row>
    <row r="189" spans="1:14" s="47" customFormat="1" ht="13.5" x14ac:dyDescent="0.3">
      <c r="B189" s="266" t="s">
        <v>431</v>
      </c>
      <c r="C189" s="266"/>
      <c r="D189" s="266"/>
      <c r="E189" s="266"/>
      <c r="F189" s="266"/>
      <c r="G189" s="266"/>
      <c r="H189" s="266"/>
      <c r="I189" s="266"/>
      <c r="J189" s="184">
        <v>2024</v>
      </c>
      <c r="K189" s="267">
        <v>2023</v>
      </c>
      <c r="L189" s="267"/>
      <c r="M189" s="268">
        <v>2022</v>
      </c>
      <c r="N189" s="269"/>
    </row>
    <row r="190" spans="1:14" s="47" customFormat="1" ht="15" x14ac:dyDescent="0.3">
      <c r="B190" s="266"/>
      <c r="C190" s="266"/>
      <c r="D190" s="266"/>
      <c r="E190" s="266"/>
      <c r="F190" s="266"/>
      <c r="G190" s="266"/>
      <c r="H190" s="266"/>
      <c r="I190" s="266"/>
      <c r="J190" s="184" t="s">
        <v>40</v>
      </c>
      <c r="K190" s="16" t="s">
        <v>4</v>
      </c>
      <c r="L190" s="16" t="s">
        <v>70</v>
      </c>
      <c r="M190" s="69" t="s">
        <v>4</v>
      </c>
      <c r="N190" s="70" t="s">
        <v>70</v>
      </c>
    </row>
    <row r="191" spans="1:14" x14ac:dyDescent="0.3">
      <c r="B191" s="252" t="s">
        <v>68</v>
      </c>
      <c r="C191" s="252"/>
      <c r="D191" s="252"/>
      <c r="E191" s="252"/>
      <c r="F191" s="252"/>
      <c r="G191" s="252"/>
      <c r="H191" s="252"/>
      <c r="I191" s="252"/>
      <c r="J191" s="126">
        <v>35.21</v>
      </c>
      <c r="K191" s="262">
        <v>23.79</v>
      </c>
      <c r="L191" s="103" t="s">
        <v>7</v>
      </c>
      <c r="M191" s="104" t="s">
        <v>7</v>
      </c>
      <c r="N191" s="105" t="s">
        <v>7</v>
      </c>
    </row>
    <row r="192" spans="1:14" x14ac:dyDescent="0.3">
      <c r="B192" s="252" t="s">
        <v>69</v>
      </c>
      <c r="C192" s="252"/>
      <c r="D192" s="252"/>
      <c r="E192" s="252"/>
      <c r="F192" s="252"/>
      <c r="G192" s="252"/>
      <c r="H192" s="252"/>
      <c r="I192" s="252"/>
      <c r="J192" s="126">
        <v>22</v>
      </c>
      <c r="K192" s="263"/>
      <c r="L192" s="148">
        <v>22.7</v>
      </c>
      <c r="M192" s="104" t="s">
        <v>7</v>
      </c>
      <c r="N192" s="150">
        <v>22.3</v>
      </c>
    </row>
    <row r="193" spans="1:14" x14ac:dyDescent="0.3">
      <c r="B193" s="252" t="s">
        <v>64</v>
      </c>
      <c r="C193" s="252"/>
      <c r="D193" s="252"/>
      <c r="E193" s="252"/>
      <c r="F193" s="252"/>
      <c r="G193" s="252"/>
      <c r="H193" s="252"/>
      <c r="I193" s="252"/>
      <c r="J193" s="126">
        <v>39.08</v>
      </c>
      <c r="K193" s="103" t="s">
        <v>7</v>
      </c>
      <c r="L193" s="103" t="s">
        <v>7</v>
      </c>
      <c r="M193" s="104" t="s">
        <v>7</v>
      </c>
      <c r="N193" s="105" t="s">
        <v>7</v>
      </c>
    </row>
    <row r="194" spans="1:14" s="183" customFormat="1" ht="13.5" x14ac:dyDescent="0.3">
      <c r="B194" s="264" t="s">
        <v>432</v>
      </c>
      <c r="C194" s="264"/>
      <c r="D194" s="264"/>
      <c r="E194" s="264"/>
      <c r="F194" s="264"/>
      <c r="G194" s="264"/>
      <c r="H194" s="264"/>
      <c r="I194" s="264"/>
      <c r="J194" s="264"/>
      <c r="K194" s="264"/>
      <c r="L194" s="264"/>
      <c r="M194" s="264"/>
      <c r="N194" s="264"/>
    </row>
    <row r="196" spans="1:14" x14ac:dyDescent="0.3">
      <c r="A196" s="20"/>
      <c r="B196" s="21" t="s">
        <v>288</v>
      </c>
      <c r="C196" s="20"/>
      <c r="D196" s="20"/>
      <c r="E196" s="20"/>
      <c r="F196" s="20"/>
      <c r="G196" s="20"/>
      <c r="H196" s="20"/>
      <c r="I196" s="20"/>
      <c r="J196" s="20"/>
      <c r="K196" s="20"/>
      <c r="L196" s="20"/>
      <c r="M196" s="20"/>
      <c r="N196" s="20"/>
    </row>
    <row r="197" spans="1:14" x14ac:dyDescent="0.3">
      <c r="A197" s="20"/>
      <c r="B197" s="265" t="s">
        <v>289</v>
      </c>
      <c r="C197" s="265"/>
      <c r="D197" s="265"/>
      <c r="E197" s="265"/>
      <c r="F197" s="265"/>
      <c r="G197" s="265"/>
      <c r="H197" s="265"/>
      <c r="I197" s="265"/>
      <c r="J197" s="265"/>
      <c r="K197" s="265"/>
      <c r="L197" s="265"/>
      <c r="M197" s="265"/>
      <c r="N197" s="265"/>
    </row>
    <row r="199" spans="1:14" x14ac:dyDescent="0.3">
      <c r="B199" s="275" t="s">
        <v>433</v>
      </c>
      <c r="C199" s="276"/>
      <c r="D199" s="276"/>
      <c r="E199" s="276"/>
      <c r="F199" s="276"/>
      <c r="G199" s="276"/>
      <c r="H199" s="276"/>
      <c r="I199" s="276"/>
      <c r="J199" s="276"/>
      <c r="K199" s="276"/>
      <c r="L199" s="276"/>
      <c r="M199" s="276"/>
      <c r="N199" s="276"/>
    </row>
    <row r="200" spans="1:14" x14ac:dyDescent="0.3">
      <c r="B200" s="276"/>
      <c r="C200" s="276"/>
      <c r="D200" s="276"/>
      <c r="E200" s="276"/>
      <c r="F200" s="276"/>
      <c r="G200" s="276"/>
      <c r="H200" s="276"/>
      <c r="I200" s="276"/>
      <c r="J200" s="276"/>
      <c r="K200" s="276"/>
      <c r="L200" s="276"/>
      <c r="M200" s="276"/>
      <c r="N200" s="276"/>
    </row>
    <row r="201" spans="1:14" x14ac:dyDescent="0.3">
      <c r="B201" s="276"/>
      <c r="C201" s="276"/>
      <c r="D201" s="276"/>
      <c r="E201" s="276"/>
      <c r="F201" s="276"/>
      <c r="G201" s="276"/>
      <c r="H201" s="276"/>
      <c r="I201" s="276"/>
      <c r="J201" s="276"/>
      <c r="K201" s="276"/>
      <c r="L201" s="276"/>
      <c r="M201" s="276"/>
      <c r="N201" s="276"/>
    </row>
    <row r="202" spans="1:14" x14ac:dyDescent="0.3">
      <c r="B202" s="276"/>
      <c r="C202" s="276"/>
      <c r="D202" s="276"/>
      <c r="E202" s="276"/>
      <c r="F202" s="276"/>
      <c r="G202" s="276"/>
      <c r="H202" s="276"/>
      <c r="I202" s="276"/>
      <c r="J202" s="276"/>
      <c r="K202" s="276"/>
      <c r="L202" s="276"/>
      <c r="M202" s="276"/>
      <c r="N202" s="276"/>
    </row>
    <row r="203" spans="1:14" x14ac:dyDescent="0.3">
      <c r="B203" s="276"/>
      <c r="C203" s="276"/>
      <c r="D203" s="276"/>
      <c r="E203" s="276"/>
      <c r="F203" s="276"/>
      <c r="G203" s="276"/>
      <c r="H203" s="276"/>
      <c r="I203" s="276"/>
      <c r="J203" s="276"/>
      <c r="K203" s="276"/>
      <c r="L203" s="276"/>
      <c r="M203" s="276"/>
      <c r="N203" s="276"/>
    </row>
    <row r="204" spans="1:14" x14ac:dyDescent="0.3">
      <c r="B204" s="276"/>
      <c r="C204" s="276"/>
      <c r="D204" s="276"/>
      <c r="E204" s="276"/>
      <c r="F204" s="276"/>
      <c r="G204" s="276"/>
      <c r="H204" s="276"/>
      <c r="I204" s="276"/>
      <c r="J204" s="276"/>
      <c r="K204" s="276"/>
      <c r="L204" s="276"/>
      <c r="M204" s="276"/>
      <c r="N204" s="276"/>
    </row>
    <row r="205" spans="1:14" x14ac:dyDescent="0.3">
      <c r="B205" s="276"/>
      <c r="C205" s="276"/>
      <c r="D205" s="276"/>
      <c r="E205" s="276"/>
      <c r="F205" s="276"/>
      <c r="G205" s="276"/>
      <c r="H205" s="276"/>
      <c r="I205" s="276"/>
      <c r="J205" s="276"/>
      <c r="K205" s="276"/>
      <c r="L205" s="276"/>
      <c r="M205" s="276"/>
      <c r="N205" s="276"/>
    </row>
    <row r="206" spans="1:14" x14ac:dyDescent="0.3">
      <c r="B206" s="276"/>
      <c r="C206" s="276"/>
      <c r="D206" s="276"/>
      <c r="E206" s="276"/>
      <c r="F206" s="276"/>
      <c r="G206" s="276"/>
      <c r="H206" s="276"/>
      <c r="I206" s="276"/>
      <c r="J206" s="276"/>
      <c r="K206" s="276"/>
      <c r="L206" s="276"/>
      <c r="M206" s="276"/>
      <c r="N206" s="276"/>
    </row>
    <row r="207" spans="1:14" x14ac:dyDescent="0.3">
      <c r="B207" s="276"/>
      <c r="C207" s="276"/>
      <c r="D207" s="276"/>
      <c r="E207" s="276"/>
      <c r="F207" s="276"/>
      <c r="G207" s="276"/>
      <c r="H207" s="276"/>
      <c r="I207" s="276"/>
      <c r="J207" s="276"/>
      <c r="K207" s="276"/>
      <c r="L207" s="276"/>
      <c r="M207" s="276"/>
      <c r="N207" s="276"/>
    </row>
    <row r="208" spans="1:14" x14ac:dyDescent="0.3">
      <c r="B208" s="276"/>
      <c r="C208" s="276"/>
      <c r="D208" s="276"/>
      <c r="E208" s="276"/>
      <c r="F208" s="276"/>
      <c r="G208" s="276"/>
      <c r="H208" s="276"/>
      <c r="I208" s="276"/>
      <c r="J208" s="276"/>
      <c r="K208" s="276"/>
      <c r="L208" s="276"/>
      <c r="M208" s="276"/>
      <c r="N208" s="276"/>
    </row>
    <row r="211" spans="1:14" x14ac:dyDescent="0.3">
      <c r="A211" s="20"/>
      <c r="B211" s="21" t="s">
        <v>290</v>
      </c>
      <c r="C211" s="20"/>
      <c r="D211" s="20"/>
      <c r="E211" s="20"/>
      <c r="F211" s="20"/>
      <c r="G211" s="20"/>
      <c r="H211" s="20"/>
      <c r="I211" s="20"/>
      <c r="J211" s="20"/>
      <c r="K211" s="20"/>
      <c r="L211" s="20"/>
      <c r="M211" s="20"/>
      <c r="N211" s="20"/>
    </row>
    <row r="213" spans="1:14" x14ac:dyDescent="0.3">
      <c r="B213" s="242" t="s">
        <v>434</v>
      </c>
      <c r="C213" s="242"/>
      <c r="D213" s="242"/>
      <c r="E213" s="242"/>
      <c r="F213" s="242"/>
      <c r="G213" s="242"/>
      <c r="H213" s="242"/>
      <c r="I213" s="242"/>
      <c r="J213" s="242"/>
      <c r="K213" s="242"/>
      <c r="L213" s="242"/>
      <c r="M213" s="242"/>
      <c r="N213" s="242"/>
    </row>
    <row r="214" spans="1:14" x14ac:dyDescent="0.3">
      <c r="B214" s="242"/>
      <c r="C214" s="242"/>
      <c r="D214" s="242"/>
      <c r="E214" s="242"/>
      <c r="F214" s="242"/>
      <c r="G214" s="242"/>
      <c r="H214" s="242"/>
      <c r="I214" s="242"/>
      <c r="J214" s="242"/>
      <c r="K214" s="242"/>
      <c r="L214" s="242"/>
      <c r="M214" s="242"/>
      <c r="N214" s="242"/>
    </row>
    <row r="217" spans="1:14" x14ac:dyDescent="0.3">
      <c r="A217" s="20"/>
      <c r="B217" s="21" t="s">
        <v>291</v>
      </c>
      <c r="C217" s="20"/>
      <c r="D217" s="20"/>
      <c r="E217" s="20"/>
      <c r="F217" s="20"/>
      <c r="G217" s="20"/>
      <c r="H217" s="20"/>
      <c r="I217" s="20"/>
      <c r="J217" s="20"/>
      <c r="K217" s="20"/>
      <c r="L217" s="20"/>
      <c r="M217" s="20"/>
      <c r="N217" s="20"/>
    </row>
    <row r="219" spans="1:14" x14ac:dyDescent="0.3">
      <c r="B219" s="242" t="s">
        <v>435</v>
      </c>
      <c r="C219" s="242"/>
      <c r="D219" s="242"/>
      <c r="E219" s="242"/>
      <c r="F219" s="242"/>
      <c r="G219" s="242"/>
      <c r="H219" s="242"/>
      <c r="I219" s="242"/>
      <c r="J219" s="242"/>
      <c r="K219" s="242"/>
      <c r="L219" s="242"/>
      <c r="M219" s="242"/>
      <c r="N219" s="242"/>
    </row>
    <row r="220" spans="1:14" x14ac:dyDescent="0.3">
      <c r="B220" s="242"/>
      <c r="C220" s="242"/>
      <c r="D220" s="242"/>
      <c r="E220" s="242"/>
      <c r="F220" s="242"/>
      <c r="G220" s="242"/>
      <c r="H220" s="242"/>
      <c r="I220" s="242"/>
      <c r="J220" s="242"/>
      <c r="K220" s="242"/>
      <c r="L220" s="242"/>
      <c r="M220" s="242"/>
      <c r="N220" s="242"/>
    </row>
    <row r="223" spans="1:14" x14ac:dyDescent="0.3">
      <c r="A223" s="20"/>
      <c r="B223" s="21" t="s">
        <v>292</v>
      </c>
      <c r="C223" s="20"/>
      <c r="D223" s="20"/>
      <c r="E223" s="20"/>
      <c r="F223" s="20"/>
      <c r="G223" s="20"/>
      <c r="H223" s="20"/>
      <c r="I223" s="20"/>
      <c r="J223" s="20"/>
      <c r="K223" s="20"/>
      <c r="L223" s="20"/>
      <c r="M223" s="20"/>
      <c r="N223" s="20"/>
    </row>
    <row r="225" spans="1:14" x14ac:dyDescent="0.3">
      <c r="B225" s="238" t="s">
        <v>436</v>
      </c>
      <c r="C225" s="238"/>
      <c r="D225" s="238"/>
      <c r="E225" s="238"/>
      <c r="F225" s="238"/>
      <c r="G225" s="238"/>
      <c r="H225" s="238"/>
      <c r="I225" s="238"/>
      <c r="J225" s="238"/>
      <c r="K225" s="238"/>
      <c r="L225" s="238"/>
      <c r="M225" s="238"/>
      <c r="N225" s="238"/>
    </row>
    <row r="228" spans="1:14" x14ac:dyDescent="0.3">
      <c r="A228" s="20"/>
      <c r="B228" s="265" t="s">
        <v>293</v>
      </c>
      <c r="C228" s="265"/>
      <c r="D228" s="265"/>
      <c r="E228" s="265"/>
      <c r="F228" s="265"/>
      <c r="G228" s="265"/>
      <c r="H228" s="265"/>
      <c r="I228" s="265"/>
      <c r="J228" s="265"/>
      <c r="K228" s="265"/>
      <c r="L228" s="265"/>
      <c r="M228" s="265"/>
      <c r="N228" s="265"/>
    </row>
    <row r="230" spans="1:14" x14ac:dyDescent="0.3">
      <c r="B230" s="275" t="s">
        <v>437</v>
      </c>
      <c r="C230" s="275"/>
      <c r="D230" s="275"/>
      <c r="E230" s="275"/>
      <c r="F230" s="275"/>
      <c r="G230" s="275"/>
      <c r="H230" s="275"/>
      <c r="I230" s="275"/>
      <c r="J230" s="275"/>
      <c r="K230" s="275"/>
      <c r="L230" s="275"/>
      <c r="M230" s="275"/>
      <c r="N230" s="275"/>
    </row>
    <row r="231" spans="1:14" x14ac:dyDescent="0.3">
      <c r="B231" s="275"/>
      <c r="C231" s="275"/>
      <c r="D231" s="275"/>
      <c r="E231" s="275"/>
      <c r="F231" s="275"/>
      <c r="G231" s="275"/>
      <c r="H231" s="275"/>
      <c r="I231" s="275"/>
      <c r="J231" s="275"/>
      <c r="K231" s="275"/>
      <c r="L231" s="275"/>
      <c r="M231" s="275"/>
      <c r="N231" s="275"/>
    </row>
    <row r="232" spans="1:14" x14ac:dyDescent="0.3">
      <c r="B232" s="275"/>
      <c r="C232" s="275"/>
      <c r="D232" s="275"/>
      <c r="E232" s="275"/>
      <c r="F232" s="275"/>
      <c r="G232" s="275"/>
      <c r="H232" s="275"/>
      <c r="I232" s="275"/>
      <c r="J232" s="275"/>
      <c r="K232" s="275"/>
      <c r="L232" s="275"/>
      <c r="M232" s="275"/>
      <c r="N232" s="275"/>
    </row>
    <row r="233" spans="1:14" x14ac:dyDescent="0.3">
      <c r="B233" s="275"/>
      <c r="C233" s="275"/>
      <c r="D233" s="275"/>
      <c r="E233" s="275"/>
      <c r="F233" s="275"/>
      <c r="G233" s="275"/>
      <c r="H233" s="275"/>
      <c r="I233" s="275"/>
      <c r="J233" s="275"/>
      <c r="K233" s="275"/>
      <c r="L233" s="275"/>
      <c r="M233" s="275"/>
      <c r="N233" s="275"/>
    </row>
    <row r="234" spans="1:14" x14ac:dyDescent="0.3">
      <c r="B234" s="275"/>
      <c r="C234" s="275"/>
      <c r="D234" s="275"/>
      <c r="E234" s="275"/>
      <c r="F234" s="275"/>
      <c r="G234" s="275"/>
      <c r="H234" s="275"/>
      <c r="I234" s="275"/>
      <c r="J234" s="275"/>
      <c r="K234" s="275"/>
      <c r="L234" s="275"/>
      <c r="M234" s="275"/>
      <c r="N234" s="275"/>
    </row>
    <row r="235" spans="1:14" x14ac:dyDescent="0.3">
      <c r="B235" s="275"/>
      <c r="C235" s="275"/>
      <c r="D235" s="275"/>
      <c r="E235" s="275"/>
      <c r="F235" s="275"/>
      <c r="G235" s="275"/>
      <c r="H235" s="275"/>
      <c r="I235" s="275"/>
      <c r="J235" s="275"/>
      <c r="K235" s="275"/>
      <c r="L235" s="275"/>
      <c r="M235" s="275"/>
      <c r="N235" s="275"/>
    </row>
    <row r="236" spans="1:14" x14ac:dyDescent="0.3">
      <c r="B236" s="275"/>
      <c r="C236" s="275"/>
      <c r="D236" s="275"/>
      <c r="E236" s="275"/>
      <c r="F236" s="275"/>
      <c r="G236" s="275"/>
      <c r="H236" s="275"/>
      <c r="I236" s="275"/>
      <c r="J236" s="275"/>
      <c r="K236" s="275"/>
      <c r="L236" s="275"/>
      <c r="M236" s="275"/>
      <c r="N236" s="275"/>
    </row>
    <row r="237" spans="1:14" x14ac:dyDescent="0.3">
      <c r="B237" s="275"/>
      <c r="C237" s="275"/>
      <c r="D237" s="275"/>
      <c r="E237" s="275"/>
      <c r="F237" s="275"/>
      <c r="G237" s="275"/>
      <c r="H237" s="275"/>
      <c r="I237" s="275"/>
      <c r="J237" s="275"/>
      <c r="K237" s="275"/>
      <c r="L237" s="275"/>
      <c r="M237" s="275"/>
      <c r="N237" s="275"/>
    </row>
    <row r="238" spans="1:14" x14ac:dyDescent="0.3">
      <c r="B238" s="275"/>
      <c r="C238" s="275"/>
      <c r="D238" s="275"/>
      <c r="E238" s="275"/>
      <c r="F238" s="275"/>
      <c r="G238" s="275"/>
      <c r="H238" s="275"/>
      <c r="I238" s="275"/>
      <c r="J238" s="275"/>
      <c r="K238" s="275"/>
      <c r="L238" s="275"/>
      <c r="M238" s="275"/>
      <c r="N238" s="275"/>
    </row>
    <row r="239" spans="1:14" x14ac:dyDescent="0.3">
      <c r="B239" s="275"/>
      <c r="C239" s="275"/>
      <c r="D239" s="275"/>
      <c r="E239" s="275"/>
      <c r="F239" s="275"/>
      <c r="G239" s="275"/>
      <c r="H239" s="275"/>
      <c r="I239" s="275"/>
      <c r="J239" s="275"/>
      <c r="K239" s="275"/>
      <c r="L239" s="275"/>
      <c r="M239" s="275"/>
      <c r="N239" s="275"/>
    </row>
  </sheetData>
  <sheetProtection algorithmName="SHA-512" hashValue="3pkcF1f/EWTquHTJVTIZEnPdM4wu/m12hWr/F+EO204bYhNx+OrTxZNxXncIHgXoB1ilI1nfDb1m8RKroa0gYw==" saltValue="syqKu3AYr4Wwv+Ww1hqbCQ==" spinCount="100000" sheet="1" objects="1" scenarios="1"/>
  <mergeCells count="90">
    <mergeCell ref="B181:I181"/>
    <mergeCell ref="B182:I182"/>
    <mergeCell ref="B153:N158"/>
    <mergeCell ref="B160:I161"/>
    <mergeCell ref="B162:I162"/>
    <mergeCell ref="B163:I163"/>
    <mergeCell ref="B178:I179"/>
    <mergeCell ref="B171:N176"/>
    <mergeCell ref="B164:N165"/>
    <mergeCell ref="K95:K96"/>
    <mergeCell ref="B118:N119"/>
    <mergeCell ref="B133:N134"/>
    <mergeCell ref="B146:N147"/>
    <mergeCell ref="B180:I180"/>
    <mergeCell ref="B131:I131"/>
    <mergeCell ref="K160:L160"/>
    <mergeCell ref="B142:I142"/>
    <mergeCell ref="B132:I132"/>
    <mergeCell ref="B130:I130"/>
    <mergeCell ref="B137:N137"/>
    <mergeCell ref="K139:L139"/>
    <mergeCell ref="M139:N139"/>
    <mergeCell ref="B139:I140"/>
    <mergeCell ref="B141:I141"/>
    <mergeCell ref="M160:N160"/>
    <mergeCell ref="M189:N189"/>
    <mergeCell ref="K178:L178"/>
    <mergeCell ref="M178:N178"/>
    <mergeCell ref="B72:I72"/>
    <mergeCell ref="B84:I85"/>
    <mergeCell ref="B86:I86"/>
    <mergeCell ref="B87:I87"/>
    <mergeCell ref="B77:N82"/>
    <mergeCell ref="B183:N184"/>
    <mergeCell ref="B143:I143"/>
    <mergeCell ref="B144:I144"/>
    <mergeCell ref="B145:I145"/>
    <mergeCell ref="B127:I127"/>
    <mergeCell ref="B128:I128"/>
    <mergeCell ref="B129:I129"/>
    <mergeCell ref="B96:I96"/>
    <mergeCell ref="B191:I191"/>
    <mergeCell ref="B193:I193"/>
    <mergeCell ref="B192:I192"/>
    <mergeCell ref="B189:I190"/>
    <mergeCell ref="K189:L189"/>
    <mergeCell ref="K191:K192"/>
    <mergeCell ref="B199:N208"/>
    <mergeCell ref="B230:N239"/>
    <mergeCell ref="B225:N225"/>
    <mergeCell ref="B213:N214"/>
    <mergeCell ref="B219:N220"/>
    <mergeCell ref="B11:N14"/>
    <mergeCell ref="B20:N42"/>
    <mergeCell ref="B47:N57"/>
    <mergeCell ref="B66:I66"/>
    <mergeCell ref="B69:I69"/>
    <mergeCell ref="K59:L59"/>
    <mergeCell ref="M59:N59"/>
    <mergeCell ref="B116:I116"/>
    <mergeCell ref="B117:I117"/>
    <mergeCell ref="B71:I71"/>
    <mergeCell ref="B67:I67"/>
    <mergeCell ref="B59:I60"/>
    <mergeCell ref="B62:I62"/>
    <mergeCell ref="B63:I63"/>
    <mergeCell ref="B64:I64"/>
    <mergeCell ref="B65:I65"/>
    <mergeCell ref="K93:L93"/>
    <mergeCell ref="M93:N93"/>
    <mergeCell ref="B93:I94"/>
    <mergeCell ref="B88:I88"/>
    <mergeCell ref="K84:L84"/>
    <mergeCell ref="M84:N84"/>
    <mergeCell ref="M95:M96"/>
    <mergeCell ref="B194:N194"/>
    <mergeCell ref="B126:I126"/>
    <mergeCell ref="B197:N197"/>
    <mergeCell ref="B228:N228"/>
    <mergeCell ref="B105:N111"/>
    <mergeCell ref="B124:I125"/>
    <mergeCell ref="B95:I95"/>
    <mergeCell ref="B97:I97"/>
    <mergeCell ref="K113:L113"/>
    <mergeCell ref="M113:N113"/>
    <mergeCell ref="B98:N99"/>
    <mergeCell ref="B113:I114"/>
    <mergeCell ref="K124:L124"/>
    <mergeCell ref="M124:N124"/>
    <mergeCell ref="B115:I115"/>
  </mergeCells>
  <hyperlinks>
    <hyperlink ref="B1" location="Home!A1" display="Home" xr:uid="{EE16DB1C-BBFC-4EEF-B7DA-557D667312EB}"/>
    <hyperlink ref="A1" location="Home!A1" display="Home!A1" xr:uid="{CBE61BF2-6F5C-4179-82D2-BDB70650D495}"/>
    <hyperlink ref="C1" location="GRI!A1" display="Índice GRI" xr:uid="{6F27ADD0-317F-44A5-A284-3E5EF524E9DB}"/>
    <hyperlink ref="D1" location="SASB!A1" display="Índice SASB" xr:uid="{F9C34E74-8A83-4AE8-8AD3-6217383AEE97}"/>
    <hyperlink ref="E1" location="TCFD!A1" display="Índice TCFD" xr:uid="{97E47D46-B45D-4D65-81B3-62035E8A0070}"/>
    <hyperlink ref="F1" location="Climate!A1" display="Climate change" xr:uid="{3439D5AC-8B4F-46DB-8A79-8DDEF4502302}"/>
    <hyperlink ref="G1" location="Water!A1" display="Water and effluents" xr:uid="{3A915B67-D5D6-4CF1-886F-0AC3D0D9A3F2}"/>
    <hyperlink ref="H1" location="Environment!A1" display="Environmental management" xr:uid="{4EE8AD4C-1E30-425F-B2F5-9D5F1E4A5542}"/>
    <hyperlink ref="I1" location="Talent!A1" display="Talent management" xr:uid="{C5CC41E7-EF6C-48C3-AADE-CBFD2EA3825C}"/>
    <hyperlink ref="J1" location="'Socio-EconomicImpact'!A1" display="Socio-economic impact" xr:uid="{39D5A0CA-B606-401B-B36B-27BD87EEE5C7}"/>
    <hyperlink ref="K1" location="HumanRights!A1" display="Human rights" xr:uid="{B301AFFB-EE56-4CDF-A924-B8D9113E330D}"/>
    <hyperlink ref="L1" location="Safety!A1" display="Safety" xr:uid="{CEDFD9E6-55A7-4DC3-B859-063BBA17D63D}"/>
    <hyperlink ref="M1" location="Assets!A1" display="Asset management" xr:uid="{17B3833F-EED1-4B4B-B136-1C420B0569CB}"/>
    <hyperlink ref="N1" location="Ethics!A1" display="Ethics and integrity" xr:uid="{A2529626-6094-42F3-BD52-A10787C48860}"/>
  </hyperlink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72253-D533-4F3D-9FEE-C9B562228A3F}">
  <dimension ref="A1:S222"/>
  <sheetViews>
    <sheetView showGridLines="0" zoomScaleNormal="100" workbookViewId="0"/>
  </sheetViews>
  <sheetFormatPr defaultColWidth="9" defaultRowHeight="14.25" x14ac:dyDescent="0.3"/>
  <cols>
    <col min="1" max="5" width="6.875" style="18" customWidth="1"/>
    <col min="6" max="17" width="13.75" style="18" customWidth="1"/>
    <col min="18"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267</v>
      </c>
    </row>
    <row r="6" spans="1:19" s="19" customFormat="1" ht="38.25" x14ac:dyDescent="0.3">
      <c r="B6" s="19" t="e" vm="5">
        <v>#VALUE!</v>
      </c>
      <c r="C6" s="19" t="e" vm="6">
        <v>#VALUE!</v>
      </c>
      <c r="D6" s="19" t="e" vm="7">
        <v>#VALUE!</v>
      </c>
      <c r="E6" s="19" t="e" vm="8">
        <v>#VALUE!</v>
      </c>
    </row>
    <row r="9" spans="1:19" x14ac:dyDescent="0.3">
      <c r="A9" s="20"/>
      <c r="B9" s="21" t="s">
        <v>294</v>
      </c>
      <c r="C9" s="20"/>
      <c r="D9" s="20"/>
      <c r="E9" s="20"/>
      <c r="F9" s="20"/>
      <c r="G9" s="20"/>
      <c r="H9" s="20"/>
      <c r="I9" s="20"/>
      <c r="J9" s="20"/>
      <c r="K9" s="20"/>
      <c r="L9" s="20"/>
      <c r="M9" s="20"/>
      <c r="N9" s="20"/>
    </row>
    <row r="11" spans="1:19" x14ac:dyDescent="0.3">
      <c r="B11" s="275" t="s">
        <v>438</v>
      </c>
      <c r="C11" s="275"/>
      <c r="D11" s="275"/>
      <c r="E11" s="275"/>
      <c r="F11" s="275"/>
      <c r="G11" s="275"/>
      <c r="H11" s="275"/>
      <c r="I11" s="275"/>
      <c r="J11" s="275"/>
      <c r="K11" s="275"/>
      <c r="L11" s="275"/>
      <c r="M11" s="275"/>
      <c r="N11" s="275"/>
    </row>
    <row r="12" spans="1:19" x14ac:dyDescent="0.3">
      <c r="B12" s="275"/>
      <c r="C12" s="275"/>
      <c r="D12" s="275"/>
      <c r="E12" s="275"/>
      <c r="F12" s="275"/>
      <c r="G12" s="275"/>
      <c r="H12" s="275"/>
      <c r="I12" s="275"/>
      <c r="J12" s="275"/>
      <c r="K12" s="275"/>
      <c r="L12" s="275"/>
      <c r="M12" s="275"/>
      <c r="N12" s="275"/>
    </row>
    <row r="13" spans="1:19" x14ac:dyDescent="0.3">
      <c r="B13" s="275"/>
      <c r="C13" s="275"/>
      <c r="D13" s="275"/>
      <c r="E13" s="275"/>
      <c r="F13" s="275"/>
      <c r="G13" s="275"/>
      <c r="H13" s="275"/>
      <c r="I13" s="275"/>
      <c r="J13" s="275"/>
      <c r="K13" s="275"/>
      <c r="L13" s="275"/>
      <c r="M13" s="275"/>
      <c r="N13" s="275"/>
    </row>
    <row r="14" spans="1:19" x14ac:dyDescent="0.3">
      <c r="B14" s="275"/>
      <c r="C14" s="275"/>
      <c r="D14" s="275"/>
      <c r="E14" s="275"/>
      <c r="F14" s="275"/>
      <c r="G14" s="275"/>
      <c r="H14" s="275"/>
      <c r="I14" s="275"/>
      <c r="J14" s="275"/>
      <c r="K14" s="275"/>
      <c r="L14" s="275"/>
      <c r="M14" s="275"/>
      <c r="N14" s="275"/>
    </row>
    <row r="15" spans="1:19" x14ac:dyDescent="0.3">
      <c r="B15" s="275"/>
      <c r="C15" s="275"/>
      <c r="D15" s="275"/>
      <c r="E15" s="275"/>
      <c r="F15" s="275"/>
      <c r="G15" s="275"/>
      <c r="H15" s="275"/>
      <c r="I15" s="275"/>
      <c r="J15" s="275"/>
      <c r="K15" s="275"/>
      <c r="L15" s="275"/>
      <c r="M15" s="275"/>
      <c r="N15" s="275"/>
    </row>
    <row r="16" spans="1:19" x14ac:dyDescent="0.3">
      <c r="B16" s="275"/>
      <c r="C16" s="275"/>
      <c r="D16" s="275"/>
      <c r="E16" s="275"/>
      <c r="F16" s="275"/>
      <c r="G16" s="275"/>
      <c r="H16" s="275"/>
      <c r="I16" s="275"/>
      <c r="J16" s="275"/>
      <c r="K16" s="275"/>
      <c r="L16" s="275"/>
      <c r="M16" s="275"/>
      <c r="N16" s="275"/>
    </row>
    <row r="17" spans="1:14" x14ac:dyDescent="0.3">
      <c r="B17" s="275"/>
      <c r="C17" s="275"/>
      <c r="D17" s="275"/>
      <c r="E17" s="275"/>
      <c r="F17" s="275"/>
      <c r="G17" s="275"/>
      <c r="H17" s="275"/>
      <c r="I17" s="275"/>
      <c r="J17" s="275"/>
      <c r="K17" s="275"/>
      <c r="L17" s="275"/>
      <c r="M17" s="275"/>
      <c r="N17" s="275"/>
    </row>
    <row r="18" spans="1:14" x14ac:dyDescent="0.3">
      <c r="B18" s="275"/>
      <c r="C18" s="275"/>
      <c r="D18" s="275"/>
      <c r="E18" s="275"/>
      <c r="F18" s="275"/>
      <c r="G18" s="275"/>
      <c r="H18" s="275"/>
      <c r="I18" s="275"/>
      <c r="J18" s="275"/>
      <c r="K18" s="275"/>
      <c r="L18" s="275"/>
      <c r="M18" s="275"/>
      <c r="N18" s="275"/>
    </row>
    <row r="19" spans="1:14" x14ac:dyDescent="0.3">
      <c r="B19" s="275"/>
      <c r="C19" s="275"/>
      <c r="D19" s="275"/>
      <c r="E19" s="275"/>
      <c r="F19" s="275"/>
      <c r="G19" s="275"/>
      <c r="H19" s="275"/>
      <c r="I19" s="275"/>
      <c r="J19" s="275"/>
      <c r="K19" s="275"/>
      <c r="L19" s="275"/>
      <c r="M19" s="275"/>
      <c r="N19" s="275"/>
    </row>
    <row r="20" spans="1:14" x14ac:dyDescent="0.3">
      <c r="B20" s="275"/>
      <c r="C20" s="275"/>
      <c r="D20" s="275"/>
      <c r="E20" s="275"/>
      <c r="F20" s="275"/>
      <c r="G20" s="275"/>
      <c r="H20" s="275"/>
      <c r="I20" s="275"/>
      <c r="J20" s="275"/>
      <c r="K20" s="275"/>
      <c r="L20" s="275"/>
      <c r="M20" s="275"/>
      <c r="N20" s="275"/>
    </row>
    <row r="21" spans="1:14" x14ac:dyDescent="0.3">
      <c r="B21" s="275"/>
      <c r="C21" s="275"/>
      <c r="D21" s="275"/>
      <c r="E21" s="275"/>
      <c r="F21" s="275"/>
      <c r="G21" s="275"/>
      <c r="H21" s="275"/>
      <c r="I21" s="275"/>
      <c r="J21" s="275"/>
      <c r="K21" s="275"/>
      <c r="L21" s="275"/>
      <c r="M21" s="275"/>
      <c r="N21" s="275"/>
    </row>
    <row r="22" spans="1:14" x14ac:dyDescent="0.3">
      <c r="B22" s="275"/>
      <c r="C22" s="275"/>
      <c r="D22" s="275"/>
      <c r="E22" s="275"/>
      <c r="F22" s="275"/>
      <c r="G22" s="275"/>
      <c r="H22" s="275"/>
      <c r="I22" s="275"/>
      <c r="J22" s="275"/>
      <c r="K22" s="275"/>
      <c r="L22" s="275"/>
      <c r="M22" s="275"/>
      <c r="N22" s="275"/>
    </row>
    <row r="23" spans="1:14" x14ac:dyDescent="0.3">
      <c r="B23" s="275"/>
      <c r="C23" s="275"/>
      <c r="D23" s="275"/>
      <c r="E23" s="275"/>
      <c r="F23" s="275"/>
      <c r="G23" s="275"/>
      <c r="H23" s="275"/>
      <c r="I23" s="275"/>
      <c r="J23" s="275"/>
      <c r="K23" s="275"/>
      <c r="L23" s="275"/>
      <c r="M23" s="275"/>
      <c r="N23" s="275"/>
    </row>
    <row r="24" spans="1:14" x14ac:dyDescent="0.3">
      <c r="B24" s="275"/>
      <c r="C24" s="275"/>
      <c r="D24" s="275"/>
      <c r="E24" s="275"/>
      <c r="F24" s="275"/>
      <c r="G24" s="275"/>
      <c r="H24" s="275"/>
      <c r="I24" s="275"/>
      <c r="J24" s="275"/>
      <c r="K24" s="275"/>
      <c r="L24" s="275"/>
      <c r="M24" s="275"/>
      <c r="N24" s="275"/>
    </row>
    <row r="25" spans="1:14" x14ac:dyDescent="0.3">
      <c r="B25" s="275"/>
      <c r="C25" s="275"/>
      <c r="D25" s="275"/>
      <c r="E25" s="275"/>
      <c r="F25" s="275"/>
      <c r="G25" s="275"/>
      <c r="H25" s="275"/>
      <c r="I25" s="275"/>
      <c r="J25" s="275"/>
      <c r="K25" s="275"/>
      <c r="L25" s="275"/>
      <c r="M25" s="275"/>
      <c r="N25" s="275"/>
    </row>
    <row r="26" spans="1:14" x14ac:dyDescent="0.3">
      <c r="B26" s="275"/>
      <c r="C26" s="275"/>
      <c r="D26" s="275"/>
      <c r="E26" s="275"/>
      <c r="F26" s="275"/>
      <c r="G26" s="275"/>
      <c r="H26" s="275"/>
      <c r="I26" s="275"/>
      <c r="J26" s="275"/>
      <c r="K26" s="275"/>
      <c r="L26" s="275"/>
      <c r="M26" s="275"/>
      <c r="N26" s="275"/>
    </row>
    <row r="27" spans="1:14" x14ac:dyDescent="0.3">
      <c r="B27" s="275"/>
      <c r="C27" s="275"/>
      <c r="D27" s="275"/>
      <c r="E27" s="275"/>
      <c r="F27" s="275"/>
      <c r="G27" s="275"/>
      <c r="H27" s="275"/>
      <c r="I27" s="275"/>
      <c r="J27" s="275"/>
      <c r="K27" s="275"/>
      <c r="L27" s="275"/>
      <c r="M27" s="275"/>
      <c r="N27" s="275"/>
    </row>
    <row r="28" spans="1:14" x14ac:dyDescent="0.3">
      <c r="B28" s="275"/>
      <c r="C28" s="275"/>
      <c r="D28" s="275"/>
      <c r="E28" s="275"/>
      <c r="F28" s="275"/>
      <c r="G28" s="275"/>
      <c r="H28" s="275"/>
      <c r="I28" s="275"/>
      <c r="J28" s="275"/>
      <c r="K28" s="275"/>
      <c r="L28" s="275"/>
      <c r="M28" s="275"/>
      <c r="N28" s="275"/>
    </row>
    <row r="29" spans="1:14" x14ac:dyDescent="0.3">
      <c r="B29" s="275"/>
      <c r="C29" s="275"/>
      <c r="D29" s="275"/>
      <c r="E29" s="275"/>
      <c r="F29" s="275"/>
      <c r="G29" s="275"/>
      <c r="H29" s="275"/>
      <c r="I29" s="275"/>
      <c r="J29" s="275"/>
      <c r="K29" s="275"/>
      <c r="L29" s="275"/>
      <c r="M29" s="275"/>
      <c r="N29" s="275"/>
    </row>
    <row r="32" spans="1:14" x14ac:dyDescent="0.3">
      <c r="A32" s="20"/>
      <c r="B32" s="21" t="s">
        <v>295</v>
      </c>
      <c r="C32" s="20"/>
      <c r="D32" s="20"/>
      <c r="E32" s="20"/>
      <c r="F32" s="20"/>
      <c r="G32" s="20"/>
      <c r="H32" s="20"/>
      <c r="I32" s="20"/>
      <c r="J32" s="20"/>
      <c r="K32" s="20"/>
      <c r="L32" s="20"/>
      <c r="M32" s="20"/>
      <c r="N32" s="20"/>
    </row>
    <row r="34" spans="1:14" x14ac:dyDescent="0.3">
      <c r="B34" s="275" t="s">
        <v>439</v>
      </c>
      <c r="C34" s="275"/>
      <c r="D34" s="275"/>
      <c r="E34" s="275"/>
      <c r="F34" s="275"/>
      <c r="G34" s="275"/>
      <c r="H34" s="275"/>
      <c r="I34" s="275"/>
      <c r="J34" s="275"/>
      <c r="K34" s="275"/>
      <c r="L34" s="275"/>
      <c r="M34" s="275"/>
      <c r="N34" s="275"/>
    </row>
    <row r="35" spans="1:14" x14ac:dyDescent="0.3">
      <c r="B35" s="275"/>
      <c r="C35" s="275"/>
      <c r="D35" s="275"/>
      <c r="E35" s="275"/>
      <c r="F35" s="275"/>
      <c r="G35" s="275"/>
      <c r="H35" s="275"/>
      <c r="I35" s="275"/>
      <c r="J35" s="275"/>
      <c r="K35" s="275"/>
      <c r="L35" s="275"/>
      <c r="M35" s="275"/>
      <c r="N35" s="275"/>
    </row>
    <row r="36" spans="1:14" x14ac:dyDescent="0.3">
      <c r="B36" s="275"/>
      <c r="C36" s="275"/>
      <c r="D36" s="275"/>
      <c r="E36" s="275"/>
      <c r="F36" s="275"/>
      <c r="G36" s="275"/>
      <c r="H36" s="275"/>
      <c r="I36" s="275"/>
      <c r="J36" s="275"/>
      <c r="K36" s="275"/>
      <c r="L36" s="275"/>
      <c r="M36" s="275"/>
      <c r="N36" s="275"/>
    </row>
    <row r="37" spans="1:14" x14ac:dyDescent="0.3">
      <c r="B37" s="275"/>
      <c r="C37" s="275"/>
      <c r="D37" s="275"/>
      <c r="E37" s="275"/>
      <c r="F37" s="275"/>
      <c r="G37" s="275"/>
      <c r="H37" s="275"/>
      <c r="I37" s="275"/>
      <c r="J37" s="275"/>
      <c r="K37" s="275"/>
      <c r="L37" s="275"/>
      <c r="M37" s="275"/>
      <c r="N37" s="275"/>
    </row>
    <row r="40" spans="1:14" x14ac:dyDescent="0.3">
      <c r="A40" s="20"/>
      <c r="B40" s="21" t="s">
        <v>296</v>
      </c>
      <c r="C40" s="20"/>
      <c r="D40" s="20"/>
      <c r="E40" s="20"/>
      <c r="F40" s="20"/>
      <c r="G40" s="20"/>
      <c r="H40" s="20"/>
      <c r="I40" s="20"/>
      <c r="J40" s="20"/>
      <c r="K40" s="20"/>
      <c r="L40" s="20"/>
      <c r="M40" s="20"/>
      <c r="N40" s="20"/>
    </row>
    <row r="42" spans="1:14" x14ac:dyDescent="0.3">
      <c r="B42" s="242" t="s">
        <v>440</v>
      </c>
      <c r="C42" s="242"/>
      <c r="D42" s="242"/>
      <c r="E42" s="242"/>
      <c r="F42" s="242"/>
      <c r="G42" s="242"/>
      <c r="H42" s="242"/>
      <c r="I42" s="242"/>
      <c r="J42" s="242"/>
      <c r="K42" s="242"/>
      <c r="L42" s="242"/>
      <c r="M42" s="242"/>
      <c r="N42" s="242"/>
    </row>
    <row r="43" spans="1:14" x14ac:dyDescent="0.3">
      <c r="B43" s="242"/>
      <c r="C43" s="242"/>
      <c r="D43" s="242"/>
      <c r="E43" s="242"/>
      <c r="F43" s="242"/>
      <c r="G43" s="242"/>
      <c r="H43" s="242"/>
      <c r="I43" s="242"/>
      <c r="J43" s="242"/>
      <c r="K43" s="242"/>
      <c r="L43" s="242"/>
      <c r="M43" s="242"/>
      <c r="N43" s="242"/>
    </row>
    <row r="44" spans="1:14" x14ac:dyDescent="0.3">
      <c r="B44" s="242"/>
      <c r="C44" s="242"/>
      <c r="D44" s="242"/>
      <c r="E44" s="242"/>
      <c r="F44" s="242"/>
      <c r="G44" s="242"/>
      <c r="H44" s="242"/>
      <c r="I44" s="242"/>
      <c r="J44" s="242"/>
      <c r="K44" s="242"/>
      <c r="L44" s="242"/>
      <c r="M44" s="242"/>
      <c r="N44" s="242"/>
    </row>
    <row r="45" spans="1:14" x14ac:dyDescent="0.3">
      <c r="B45" s="242"/>
      <c r="C45" s="242"/>
      <c r="D45" s="242"/>
      <c r="E45" s="242"/>
      <c r="F45" s="242"/>
      <c r="G45" s="242"/>
      <c r="H45" s="242"/>
      <c r="I45" s="242"/>
      <c r="J45" s="242"/>
      <c r="K45" s="242"/>
      <c r="L45" s="242"/>
      <c r="M45" s="242"/>
      <c r="N45" s="242"/>
    </row>
    <row r="46" spans="1:14" x14ac:dyDescent="0.3">
      <c r="B46" s="242"/>
      <c r="C46" s="242"/>
      <c r="D46" s="242"/>
      <c r="E46" s="242"/>
      <c r="F46" s="242"/>
      <c r="G46" s="242"/>
      <c r="H46" s="242"/>
      <c r="I46" s="242"/>
      <c r="J46" s="242"/>
      <c r="K46" s="242"/>
      <c r="L46" s="242"/>
      <c r="M46" s="242"/>
      <c r="N46" s="242"/>
    </row>
    <row r="47" spans="1:14" x14ac:dyDescent="0.3">
      <c r="B47" s="242"/>
      <c r="C47" s="242"/>
      <c r="D47" s="242"/>
      <c r="E47" s="242"/>
      <c r="F47" s="242"/>
      <c r="G47" s="242"/>
      <c r="H47" s="242"/>
      <c r="I47" s="242"/>
      <c r="J47" s="242"/>
      <c r="K47" s="242"/>
      <c r="L47" s="242"/>
      <c r="M47" s="242"/>
      <c r="N47" s="242"/>
    </row>
    <row r="48" spans="1:14" x14ac:dyDescent="0.3">
      <c r="B48" s="242"/>
      <c r="C48" s="242"/>
      <c r="D48" s="242"/>
      <c r="E48" s="242"/>
      <c r="F48" s="242"/>
      <c r="G48" s="242"/>
      <c r="H48" s="242"/>
      <c r="I48" s="242"/>
      <c r="J48" s="242"/>
      <c r="K48" s="242"/>
      <c r="L48" s="242"/>
      <c r="M48" s="242"/>
      <c r="N48" s="242"/>
    </row>
    <row r="50" spans="2:15" s="47" customFormat="1" ht="13.5" customHeight="1" x14ac:dyDescent="0.3">
      <c r="B50" s="281" t="s">
        <v>441</v>
      </c>
      <c r="C50" s="281"/>
      <c r="D50" s="281"/>
      <c r="E50" s="281"/>
      <c r="F50" s="282">
        <v>2024</v>
      </c>
      <c r="G50" s="283"/>
      <c r="H50" s="282">
        <v>2023</v>
      </c>
      <c r="I50" s="284"/>
      <c r="J50" s="284"/>
      <c r="K50" s="283"/>
      <c r="L50" s="282">
        <v>2022</v>
      </c>
      <c r="M50" s="284"/>
      <c r="N50" s="284"/>
      <c r="O50" s="283"/>
    </row>
    <row r="51" spans="2:15" s="47" customFormat="1" ht="13.5" customHeight="1" x14ac:dyDescent="0.3">
      <c r="B51" s="281"/>
      <c r="C51" s="281"/>
      <c r="D51" s="281"/>
      <c r="E51" s="281"/>
      <c r="F51" s="282" t="s">
        <v>40</v>
      </c>
      <c r="G51" s="283"/>
      <c r="H51" s="282" t="s">
        <v>4</v>
      </c>
      <c r="I51" s="283"/>
      <c r="J51" s="282" t="s">
        <v>5</v>
      </c>
      <c r="K51" s="283"/>
      <c r="L51" s="282" t="s">
        <v>4</v>
      </c>
      <c r="M51" s="283"/>
      <c r="N51" s="282" t="s">
        <v>5</v>
      </c>
      <c r="O51" s="283"/>
    </row>
    <row r="52" spans="2:15" s="47" customFormat="1" ht="16.5" customHeight="1" x14ac:dyDescent="0.3">
      <c r="B52" s="281"/>
      <c r="C52" s="281"/>
      <c r="D52" s="281"/>
      <c r="E52" s="281"/>
      <c r="F52" s="69" t="s">
        <v>442</v>
      </c>
      <c r="G52" s="70" t="s">
        <v>443</v>
      </c>
      <c r="H52" s="69" t="s">
        <v>442</v>
      </c>
      <c r="I52" s="70" t="s">
        <v>443</v>
      </c>
      <c r="J52" s="69" t="s">
        <v>442</v>
      </c>
      <c r="K52" s="70" t="s">
        <v>443</v>
      </c>
      <c r="L52" s="69" t="s">
        <v>442</v>
      </c>
      <c r="M52" s="70" t="s">
        <v>443</v>
      </c>
      <c r="N52" s="69" t="s">
        <v>442</v>
      </c>
      <c r="O52" s="70" t="s">
        <v>443</v>
      </c>
    </row>
    <row r="53" spans="2:15" x14ac:dyDescent="0.3">
      <c r="B53" s="36" t="s">
        <v>3</v>
      </c>
      <c r="C53" s="36"/>
      <c r="D53" s="36"/>
      <c r="E53" s="36"/>
      <c r="F53" s="37"/>
      <c r="G53" s="38"/>
      <c r="H53" s="36"/>
      <c r="I53" s="36"/>
      <c r="J53" s="37"/>
      <c r="K53" s="38"/>
      <c r="L53" s="36"/>
      <c r="M53" s="36"/>
      <c r="N53" s="37"/>
      <c r="O53" s="38"/>
    </row>
    <row r="54" spans="2:15" x14ac:dyDescent="0.3">
      <c r="B54" s="252" t="s">
        <v>33</v>
      </c>
      <c r="C54" s="252"/>
      <c r="D54" s="252"/>
      <c r="E54" s="252"/>
      <c r="F54" s="147">
        <f t="shared" ref="F54:G58" si="0">F74+H74+J74+L74+N74</f>
        <v>1574.6209000000001</v>
      </c>
      <c r="G54" s="150">
        <f t="shared" si="0"/>
        <v>0</v>
      </c>
      <c r="H54" s="148">
        <v>566</v>
      </c>
      <c r="I54" s="148">
        <v>0</v>
      </c>
      <c r="J54" s="147">
        <v>0</v>
      </c>
      <c r="K54" s="150">
        <v>0</v>
      </c>
      <c r="L54" s="148">
        <v>0</v>
      </c>
      <c r="M54" s="148">
        <v>0</v>
      </c>
      <c r="N54" s="147">
        <v>0</v>
      </c>
      <c r="O54" s="150">
        <v>0</v>
      </c>
    </row>
    <row r="55" spans="2:15" x14ac:dyDescent="0.3">
      <c r="B55" s="252" t="s">
        <v>444</v>
      </c>
      <c r="C55" s="252"/>
      <c r="D55" s="252"/>
      <c r="E55" s="252"/>
      <c r="F55" s="147">
        <f t="shared" si="0"/>
        <v>1192.674677</v>
      </c>
      <c r="G55" s="150">
        <f t="shared" si="0"/>
        <v>0</v>
      </c>
      <c r="H55" s="148">
        <v>794</v>
      </c>
      <c r="I55" s="148">
        <v>0</v>
      </c>
      <c r="J55" s="147">
        <v>0</v>
      </c>
      <c r="K55" s="150">
        <v>0</v>
      </c>
      <c r="L55" s="148">
        <v>294</v>
      </c>
      <c r="M55" s="148">
        <v>0</v>
      </c>
      <c r="N55" s="147">
        <v>0</v>
      </c>
      <c r="O55" s="150">
        <v>0</v>
      </c>
    </row>
    <row r="56" spans="2:15" x14ac:dyDescent="0.3">
      <c r="B56" s="252" t="s">
        <v>445</v>
      </c>
      <c r="C56" s="252"/>
      <c r="D56" s="252"/>
      <c r="E56" s="252"/>
      <c r="F56" s="147">
        <f t="shared" si="0"/>
        <v>0</v>
      </c>
      <c r="G56" s="150">
        <f t="shared" si="0"/>
        <v>38705.260829999999</v>
      </c>
      <c r="H56" s="148">
        <v>0</v>
      </c>
      <c r="I56" s="148">
        <v>36860</v>
      </c>
      <c r="J56" s="147">
        <v>0</v>
      </c>
      <c r="K56" s="150">
        <v>14.613</v>
      </c>
      <c r="L56" s="148">
        <v>0</v>
      </c>
      <c r="M56" s="148">
        <v>0</v>
      </c>
      <c r="N56" s="147">
        <v>0</v>
      </c>
      <c r="O56" s="150">
        <v>16.992000000000001</v>
      </c>
    </row>
    <row r="57" spans="2:15" x14ac:dyDescent="0.3">
      <c r="B57" s="252" t="s">
        <v>446</v>
      </c>
      <c r="C57" s="252"/>
      <c r="D57" s="252"/>
      <c r="E57" s="252"/>
      <c r="F57" s="147">
        <f t="shared" si="0"/>
        <v>0</v>
      </c>
      <c r="G57" s="150">
        <f t="shared" si="0"/>
        <v>57901.618045700001</v>
      </c>
      <c r="H57" s="148">
        <v>0</v>
      </c>
      <c r="I57" s="148">
        <v>35366</v>
      </c>
      <c r="J57" s="147">
        <v>0</v>
      </c>
      <c r="K57" s="150">
        <v>110.3775</v>
      </c>
      <c r="L57" s="148">
        <v>0</v>
      </c>
      <c r="M57" s="148">
        <v>6988</v>
      </c>
      <c r="N57" s="147">
        <v>0</v>
      </c>
      <c r="O57" s="150">
        <v>217.93510000000001</v>
      </c>
    </row>
    <row r="58" spans="2:15" x14ac:dyDescent="0.3">
      <c r="B58" s="252" t="s">
        <v>447</v>
      </c>
      <c r="C58" s="252"/>
      <c r="D58" s="252"/>
      <c r="E58" s="252"/>
      <c r="F58" s="147">
        <f t="shared" si="0"/>
        <v>105.98125999999999</v>
      </c>
      <c r="G58" s="150">
        <f t="shared" si="0"/>
        <v>61.632873999999987</v>
      </c>
      <c r="H58" s="148">
        <v>89</v>
      </c>
      <c r="I58" s="148">
        <v>0</v>
      </c>
      <c r="J58" s="147">
        <v>13.965999999999999</v>
      </c>
      <c r="K58" s="150">
        <v>0</v>
      </c>
      <c r="L58" s="148">
        <v>46</v>
      </c>
      <c r="M58" s="148">
        <v>0</v>
      </c>
      <c r="N58" s="147">
        <v>7.79</v>
      </c>
      <c r="O58" s="150">
        <v>0</v>
      </c>
    </row>
    <row r="59" spans="2:15" x14ac:dyDescent="0.3">
      <c r="B59" s="272" t="s">
        <v>3</v>
      </c>
      <c r="C59" s="272"/>
      <c r="D59" s="272"/>
      <c r="E59" s="272"/>
      <c r="F59" s="162">
        <f t="shared" ref="F59:O59" si="1">SUM(F54:F58)</f>
        <v>2873.2768369999999</v>
      </c>
      <c r="G59" s="164">
        <f t="shared" si="1"/>
        <v>96668.511749700003</v>
      </c>
      <c r="H59" s="162">
        <f t="shared" si="1"/>
        <v>1449</v>
      </c>
      <c r="I59" s="164">
        <f t="shared" si="1"/>
        <v>72226</v>
      </c>
      <c r="J59" s="162">
        <f t="shared" si="1"/>
        <v>13.965999999999999</v>
      </c>
      <c r="K59" s="164">
        <f t="shared" si="1"/>
        <v>124.9905</v>
      </c>
      <c r="L59" s="162">
        <f t="shared" si="1"/>
        <v>340</v>
      </c>
      <c r="M59" s="164">
        <f t="shared" si="1"/>
        <v>6988</v>
      </c>
      <c r="N59" s="162">
        <f t="shared" si="1"/>
        <v>7.79</v>
      </c>
      <c r="O59" s="164">
        <f t="shared" si="1"/>
        <v>234.9271</v>
      </c>
    </row>
    <row r="60" spans="2:15" ht="16.5" x14ac:dyDescent="0.3">
      <c r="B60" s="36" t="s">
        <v>448</v>
      </c>
      <c r="C60" s="36"/>
      <c r="D60" s="36"/>
      <c r="E60" s="36"/>
      <c r="F60" s="165"/>
      <c r="G60" s="167"/>
      <c r="H60" s="166"/>
      <c r="I60" s="166"/>
      <c r="J60" s="165"/>
      <c r="K60" s="167"/>
      <c r="L60" s="166"/>
      <c r="M60" s="166"/>
      <c r="N60" s="165"/>
      <c r="O60" s="167"/>
    </row>
    <row r="61" spans="2:15" x14ac:dyDescent="0.3">
      <c r="B61" s="252" t="s">
        <v>33</v>
      </c>
      <c r="C61" s="252"/>
      <c r="D61" s="252"/>
      <c r="E61" s="252"/>
      <c r="F61" s="147">
        <f t="shared" ref="F61:G65" si="2">F81+H81+J81+L81+N81</f>
        <v>0</v>
      </c>
      <c r="G61" s="150">
        <f t="shared" si="2"/>
        <v>0</v>
      </c>
      <c r="H61" s="148">
        <v>566</v>
      </c>
      <c r="I61" s="148">
        <v>0</v>
      </c>
      <c r="J61" s="147">
        <v>0</v>
      </c>
      <c r="K61" s="150">
        <v>0</v>
      </c>
      <c r="L61" s="148">
        <v>0</v>
      </c>
      <c r="M61" s="148">
        <v>0</v>
      </c>
      <c r="N61" s="147">
        <v>0</v>
      </c>
      <c r="O61" s="150">
        <v>0</v>
      </c>
    </row>
    <row r="62" spans="2:15" x14ac:dyDescent="0.3">
      <c r="B62" s="252" t="s">
        <v>444</v>
      </c>
      <c r="C62" s="252"/>
      <c r="D62" s="252"/>
      <c r="E62" s="252"/>
      <c r="F62" s="147">
        <f t="shared" si="2"/>
        <v>1192.674677</v>
      </c>
      <c r="G62" s="150">
        <f t="shared" si="2"/>
        <v>0</v>
      </c>
      <c r="H62" s="148">
        <v>700</v>
      </c>
      <c r="I62" s="148">
        <v>0</v>
      </c>
      <c r="J62" s="147">
        <v>0</v>
      </c>
      <c r="K62" s="150">
        <v>0</v>
      </c>
      <c r="L62" s="148">
        <v>251</v>
      </c>
      <c r="M62" s="148">
        <v>0</v>
      </c>
      <c r="N62" s="147">
        <v>0</v>
      </c>
      <c r="O62" s="150">
        <v>0</v>
      </c>
    </row>
    <row r="63" spans="2:15" x14ac:dyDescent="0.3">
      <c r="B63" s="252" t="s">
        <v>445</v>
      </c>
      <c r="C63" s="252"/>
      <c r="D63" s="252"/>
      <c r="E63" s="252"/>
      <c r="F63" s="147">
        <f t="shared" si="2"/>
        <v>0</v>
      </c>
      <c r="G63" s="150">
        <f t="shared" si="2"/>
        <v>0</v>
      </c>
      <c r="H63" s="148">
        <v>0</v>
      </c>
      <c r="I63" s="148">
        <v>0</v>
      </c>
      <c r="J63" s="147">
        <v>0</v>
      </c>
      <c r="K63" s="150">
        <v>0</v>
      </c>
      <c r="L63" s="148">
        <v>0</v>
      </c>
      <c r="M63" s="148">
        <v>0</v>
      </c>
      <c r="N63" s="147">
        <v>0</v>
      </c>
      <c r="O63" s="150">
        <v>0</v>
      </c>
    </row>
    <row r="64" spans="2:15" x14ac:dyDescent="0.3">
      <c r="B64" s="252" t="s">
        <v>446</v>
      </c>
      <c r="C64" s="252"/>
      <c r="D64" s="252"/>
      <c r="E64" s="252"/>
      <c r="F64" s="147">
        <f t="shared" si="2"/>
        <v>0</v>
      </c>
      <c r="G64" s="150">
        <f t="shared" si="2"/>
        <v>33027.834839999996</v>
      </c>
      <c r="H64" s="148">
        <v>0</v>
      </c>
      <c r="I64" s="148">
        <v>32281</v>
      </c>
      <c r="J64" s="147">
        <v>0</v>
      </c>
      <c r="K64" s="150">
        <v>0</v>
      </c>
      <c r="L64" s="148">
        <v>0</v>
      </c>
      <c r="M64" s="148">
        <v>4744</v>
      </c>
      <c r="N64" s="147">
        <v>0</v>
      </c>
      <c r="O64" s="150">
        <v>0</v>
      </c>
    </row>
    <row r="65" spans="2:15" x14ac:dyDescent="0.3">
      <c r="B65" s="252" t="s">
        <v>447</v>
      </c>
      <c r="C65" s="252"/>
      <c r="D65" s="252"/>
      <c r="E65" s="252"/>
      <c r="F65" s="147">
        <f t="shared" si="2"/>
        <v>72.477080000000001</v>
      </c>
      <c r="G65" s="150">
        <f t="shared" si="2"/>
        <v>61.632873999999987</v>
      </c>
      <c r="H65" s="148">
        <v>4</v>
      </c>
      <c r="I65" s="148">
        <v>0</v>
      </c>
      <c r="J65" s="147">
        <v>0</v>
      </c>
      <c r="K65" s="150">
        <v>0</v>
      </c>
      <c r="L65" s="148">
        <v>4</v>
      </c>
      <c r="M65" s="148">
        <v>0</v>
      </c>
      <c r="N65" s="147">
        <v>0</v>
      </c>
      <c r="O65" s="150">
        <v>0</v>
      </c>
    </row>
    <row r="66" spans="2:15" x14ac:dyDescent="0.3">
      <c r="B66" s="272" t="s">
        <v>449</v>
      </c>
      <c r="C66" s="272"/>
      <c r="D66" s="272"/>
      <c r="E66" s="272"/>
      <c r="F66" s="162">
        <f t="shared" ref="F66:O66" si="3">SUM(F61:F65)</f>
        <v>1265.1517570000001</v>
      </c>
      <c r="G66" s="164">
        <f t="shared" si="3"/>
        <v>33089.467713999999</v>
      </c>
      <c r="H66" s="162">
        <f t="shared" si="3"/>
        <v>1270</v>
      </c>
      <c r="I66" s="164">
        <f t="shared" si="3"/>
        <v>32281</v>
      </c>
      <c r="J66" s="162">
        <f t="shared" si="3"/>
        <v>0</v>
      </c>
      <c r="K66" s="164">
        <f t="shared" si="3"/>
        <v>0</v>
      </c>
      <c r="L66" s="162">
        <f t="shared" si="3"/>
        <v>255</v>
      </c>
      <c r="M66" s="164">
        <f t="shared" si="3"/>
        <v>4744</v>
      </c>
      <c r="N66" s="162">
        <f t="shared" si="3"/>
        <v>0</v>
      </c>
      <c r="O66" s="164">
        <f t="shared" si="3"/>
        <v>0</v>
      </c>
    </row>
    <row r="67" spans="2:15" s="183" customFormat="1" ht="13.5" x14ac:dyDescent="0.3">
      <c r="B67" s="271" t="s">
        <v>450</v>
      </c>
      <c r="C67" s="271"/>
      <c r="D67" s="271"/>
      <c r="E67" s="271"/>
      <c r="F67" s="271"/>
      <c r="G67" s="271"/>
      <c r="H67" s="271"/>
      <c r="I67" s="271"/>
      <c r="J67" s="271"/>
      <c r="K67" s="271"/>
      <c r="L67" s="271"/>
      <c r="M67" s="271"/>
      <c r="N67" s="271"/>
    </row>
    <row r="68" spans="2:15" s="183" customFormat="1" ht="13.5" x14ac:dyDescent="0.3">
      <c r="B68" s="271"/>
      <c r="C68" s="271"/>
      <c r="D68" s="271"/>
      <c r="E68" s="271"/>
      <c r="F68" s="271"/>
      <c r="G68" s="271"/>
      <c r="H68" s="271"/>
      <c r="I68" s="271"/>
      <c r="J68" s="271"/>
      <c r="K68" s="271"/>
      <c r="L68" s="271"/>
      <c r="M68" s="271"/>
      <c r="N68" s="271"/>
    </row>
    <row r="69" spans="2:15" s="183" customFormat="1" ht="13.5" x14ac:dyDescent="0.3">
      <c r="B69" s="280"/>
      <c r="C69" s="280"/>
      <c r="D69" s="280"/>
      <c r="E69" s="280"/>
      <c r="F69" s="280"/>
      <c r="G69" s="280"/>
      <c r="H69" s="280"/>
      <c r="I69" s="280"/>
      <c r="J69" s="280"/>
      <c r="K69" s="280"/>
      <c r="L69" s="280"/>
      <c r="M69" s="280"/>
      <c r="N69" s="280"/>
    </row>
    <row r="71" spans="2:15" s="47" customFormat="1" ht="15" x14ac:dyDescent="0.3">
      <c r="B71" s="281" t="s">
        <v>451</v>
      </c>
      <c r="C71" s="281"/>
      <c r="D71" s="281"/>
      <c r="E71" s="281"/>
      <c r="F71" s="282" t="s">
        <v>454</v>
      </c>
      <c r="G71" s="283"/>
      <c r="H71" s="284" t="s">
        <v>455</v>
      </c>
      <c r="I71" s="284"/>
      <c r="J71" s="282" t="s">
        <v>456</v>
      </c>
      <c r="K71" s="283"/>
      <c r="L71" s="284" t="s">
        <v>457</v>
      </c>
      <c r="M71" s="284"/>
      <c r="N71" s="282" t="s">
        <v>458</v>
      </c>
      <c r="O71" s="283"/>
    </row>
    <row r="72" spans="2:15" s="47" customFormat="1" ht="15" x14ac:dyDescent="0.3">
      <c r="B72" s="281"/>
      <c r="C72" s="281"/>
      <c r="D72" s="281"/>
      <c r="E72" s="281"/>
      <c r="F72" s="69" t="s">
        <v>452</v>
      </c>
      <c r="G72" s="70" t="s">
        <v>453</v>
      </c>
      <c r="H72" s="69" t="s">
        <v>452</v>
      </c>
      <c r="I72" s="70" t="s">
        <v>453</v>
      </c>
      <c r="J72" s="69" t="s">
        <v>452</v>
      </c>
      <c r="K72" s="70" t="s">
        <v>453</v>
      </c>
      <c r="L72" s="69" t="s">
        <v>452</v>
      </c>
      <c r="M72" s="70" t="s">
        <v>453</v>
      </c>
      <c r="N72" s="69" t="s">
        <v>452</v>
      </c>
      <c r="O72" s="70" t="s">
        <v>453</v>
      </c>
    </row>
    <row r="73" spans="2:15" x14ac:dyDescent="0.3">
      <c r="B73" s="36" t="s">
        <v>3</v>
      </c>
      <c r="C73" s="36"/>
      <c r="D73" s="36"/>
      <c r="E73" s="36"/>
      <c r="F73" s="37"/>
      <c r="G73" s="38"/>
      <c r="H73" s="36"/>
      <c r="I73" s="36"/>
      <c r="J73" s="37"/>
      <c r="K73" s="38"/>
      <c r="L73" s="36"/>
      <c r="M73" s="36"/>
      <c r="N73" s="37"/>
      <c r="O73" s="38"/>
    </row>
    <row r="74" spans="2:15" x14ac:dyDescent="0.3">
      <c r="B74" s="252" t="s">
        <v>33</v>
      </c>
      <c r="C74" s="252"/>
      <c r="D74" s="252"/>
      <c r="E74" s="252"/>
      <c r="F74" s="147">
        <v>1574.6209000000001</v>
      </c>
      <c r="G74" s="150">
        <v>0</v>
      </c>
      <c r="H74" s="148">
        <v>0</v>
      </c>
      <c r="I74" s="148">
        <v>0</v>
      </c>
      <c r="J74" s="147">
        <v>0</v>
      </c>
      <c r="K74" s="150">
        <v>0</v>
      </c>
      <c r="L74" s="148">
        <v>0</v>
      </c>
      <c r="M74" s="148">
        <v>0</v>
      </c>
      <c r="N74" s="147">
        <v>0</v>
      </c>
      <c r="O74" s="150">
        <v>0</v>
      </c>
    </row>
    <row r="75" spans="2:15" x14ac:dyDescent="0.3">
      <c r="B75" s="252" t="s">
        <v>444</v>
      </c>
      <c r="C75" s="252"/>
      <c r="D75" s="252"/>
      <c r="E75" s="252"/>
      <c r="F75" s="147">
        <v>1113.674</v>
      </c>
      <c r="G75" s="150">
        <v>0</v>
      </c>
      <c r="H75" s="148">
        <v>79.000676999999996</v>
      </c>
      <c r="I75" s="148">
        <v>0</v>
      </c>
      <c r="J75" s="147">
        <v>0</v>
      </c>
      <c r="K75" s="150">
        <v>0</v>
      </c>
      <c r="L75" s="148">
        <v>0</v>
      </c>
      <c r="M75" s="148">
        <v>0</v>
      </c>
      <c r="N75" s="147">
        <v>0</v>
      </c>
      <c r="O75" s="150">
        <v>0</v>
      </c>
    </row>
    <row r="76" spans="2:15" x14ac:dyDescent="0.3">
      <c r="B76" s="252" t="s">
        <v>445</v>
      </c>
      <c r="C76" s="252"/>
      <c r="D76" s="252"/>
      <c r="E76" s="252"/>
      <c r="F76" s="147">
        <v>0</v>
      </c>
      <c r="G76" s="150">
        <v>0</v>
      </c>
      <c r="H76" s="148">
        <v>0</v>
      </c>
      <c r="I76" s="148">
        <v>0</v>
      </c>
      <c r="J76" s="147">
        <v>0</v>
      </c>
      <c r="K76" s="150">
        <v>0</v>
      </c>
      <c r="L76" s="148">
        <v>0</v>
      </c>
      <c r="M76" s="148">
        <v>31954.452830000002</v>
      </c>
      <c r="N76" s="147">
        <v>0</v>
      </c>
      <c r="O76" s="150">
        <v>6750.8079999999991</v>
      </c>
    </row>
    <row r="77" spans="2:15" x14ac:dyDescent="0.3">
      <c r="B77" s="252" t="s">
        <v>446</v>
      </c>
      <c r="C77" s="252"/>
      <c r="D77" s="252"/>
      <c r="E77" s="252"/>
      <c r="F77" s="147">
        <v>0</v>
      </c>
      <c r="G77" s="150">
        <v>53056.673901000002</v>
      </c>
      <c r="H77" s="148">
        <v>0</v>
      </c>
      <c r="I77" s="148">
        <v>4391.6169989999999</v>
      </c>
      <c r="J77" s="147">
        <v>0</v>
      </c>
      <c r="K77" s="150">
        <v>0</v>
      </c>
      <c r="L77" s="148">
        <v>0</v>
      </c>
      <c r="M77" s="148">
        <v>155.99314570000001</v>
      </c>
      <c r="N77" s="147">
        <v>0</v>
      </c>
      <c r="O77" s="150">
        <v>297.334</v>
      </c>
    </row>
    <row r="78" spans="2:15" x14ac:dyDescent="0.3">
      <c r="B78" s="252" t="s">
        <v>447</v>
      </c>
      <c r="C78" s="252"/>
      <c r="D78" s="252"/>
      <c r="E78" s="252"/>
      <c r="F78" s="147">
        <v>16.762759999999997</v>
      </c>
      <c r="G78" s="150">
        <v>0</v>
      </c>
      <c r="H78" s="148">
        <v>55.844499999999996</v>
      </c>
      <c r="I78" s="148">
        <v>61.632873999999987</v>
      </c>
      <c r="J78" s="147">
        <v>0.8</v>
      </c>
      <c r="K78" s="150">
        <v>0</v>
      </c>
      <c r="L78" s="148">
        <v>23.774000000000001</v>
      </c>
      <c r="M78" s="148">
        <v>0</v>
      </c>
      <c r="N78" s="147">
        <v>8.8000000000000007</v>
      </c>
      <c r="O78" s="150">
        <v>0</v>
      </c>
    </row>
    <row r="79" spans="2:15" x14ac:dyDescent="0.3">
      <c r="B79" s="272" t="s">
        <v>3</v>
      </c>
      <c r="C79" s="272"/>
      <c r="D79" s="272"/>
      <c r="E79" s="272"/>
      <c r="F79" s="162">
        <f t="shared" ref="F79:O79" si="4">SUM(F74:F78)</f>
        <v>2705.0576599999999</v>
      </c>
      <c r="G79" s="164">
        <f t="shared" si="4"/>
        <v>53056.673901000002</v>
      </c>
      <c r="H79" s="162">
        <f t="shared" si="4"/>
        <v>134.84517699999998</v>
      </c>
      <c r="I79" s="164">
        <f t="shared" si="4"/>
        <v>4453.2498729999998</v>
      </c>
      <c r="J79" s="162">
        <f t="shared" si="4"/>
        <v>0.8</v>
      </c>
      <c r="K79" s="164">
        <f t="shared" si="4"/>
        <v>0</v>
      </c>
      <c r="L79" s="162">
        <f t="shared" si="4"/>
        <v>23.774000000000001</v>
      </c>
      <c r="M79" s="164">
        <f t="shared" si="4"/>
        <v>32110.4459757</v>
      </c>
      <c r="N79" s="162">
        <f t="shared" si="4"/>
        <v>8.8000000000000007</v>
      </c>
      <c r="O79" s="164">
        <f t="shared" si="4"/>
        <v>7048.1419999999989</v>
      </c>
    </row>
    <row r="80" spans="2:15" ht="16.5" x14ac:dyDescent="0.3">
      <c r="B80" s="36" t="s">
        <v>459</v>
      </c>
      <c r="C80" s="36"/>
      <c r="D80" s="36"/>
      <c r="E80" s="36"/>
      <c r="F80" s="165"/>
      <c r="G80" s="167"/>
      <c r="H80" s="166"/>
      <c r="I80" s="166"/>
      <c r="J80" s="165"/>
      <c r="K80" s="167"/>
      <c r="L80" s="166"/>
      <c r="M80" s="166"/>
      <c r="N80" s="165"/>
      <c r="O80" s="167"/>
    </row>
    <row r="81" spans="1:15" x14ac:dyDescent="0.3">
      <c r="B81" s="252" t="s">
        <v>33</v>
      </c>
      <c r="C81" s="252"/>
      <c r="D81" s="252"/>
      <c r="E81" s="252"/>
      <c r="F81" s="147">
        <v>0</v>
      </c>
      <c r="G81" s="150">
        <v>0</v>
      </c>
      <c r="H81" s="148">
        <v>0</v>
      </c>
      <c r="I81" s="148">
        <v>0</v>
      </c>
      <c r="J81" s="147">
        <v>0</v>
      </c>
      <c r="K81" s="150">
        <v>0</v>
      </c>
      <c r="L81" s="148">
        <v>0</v>
      </c>
      <c r="M81" s="148">
        <v>0</v>
      </c>
      <c r="N81" s="147">
        <v>0</v>
      </c>
      <c r="O81" s="150">
        <v>0</v>
      </c>
    </row>
    <row r="82" spans="1:15" x14ac:dyDescent="0.3">
      <c r="B82" s="252" t="s">
        <v>444</v>
      </c>
      <c r="C82" s="252"/>
      <c r="D82" s="252"/>
      <c r="E82" s="252"/>
      <c r="F82" s="147">
        <v>1113.674</v>
      </c>
      <c r="G82" s="150">
        <v>0</v>
      </c>
      <c r="H82" s="148">
        <v>79.000676999999996</v>
      </c>
      <c r="I82" s="148">
        <v>0</v>
      </c>
      <c r="J82" s="147">
        <v>0</v>
      </c>
      <c r="K82" s="150">
        <v>0</v>
      </c>
      <c r="L82" s="148">
        <v>0</v>
      </c>
      <c r="M82" s="148">
        <v>0</v>
      </c>
      <c r="N82" s="147">
        <v>0</v>
      </c>
      <c r="O82" s="150">
        <v>0</v>
      </c>
    </row>
    <row r="83" spans="1:15" x14ac:dyDescent="0.3">
      <c r="B83" s="252" t="s">
        <v>445</v>
      </c>
      <c r="C83" s="252"/>
      <c r="D83" s="252"/>
      <c r="E83" s="252"/>
      <c r="F83" s="147">
        <v>0</v>
      </c>
      <c r="G83" s="150">
        <v>0</v>
      </c>
      <c r="H83" s="148">
        <v>0</v>
      </c>
      <c r="I83" s="148">
        <v>0</v>
      </c>
      <c r="J83" s="147">
        <v>0</v>
      </c>
      <c r="K83" s="150">
        <v>0</v>
      </c>
      <c r="L83" s="148">
        <v>0</v>
      </c>
      <c r="M83" s="148">
        <v>0</v>
      </c>
      <c r="N83" s="147">
        <v>0</v>
      </c>
      <c r="O83" s="150">
        <v>0</v>
      </c>
    </row>
    <row r="84" spans="1:15" x14ac:dyDescent="0.3">
      <c r="B84" s="252" t="s">
        <v>446</v>
      </c>
      <c r="C84" s="252"/>
      <c r="D84" s="252"/>
      <c r="E84" s="252"/>
      <c r="F84" s="147">
        <v>0</v>
      </c>
      <c r="G84" s="150">
        <v>28636.217840999998</v>
      </c>
      <c r="H84" s="148">
        <v>0</v>
      </c>
      <c r="I84" s="148">
        <v>4391.6169989999999</v>
      </c>
      <c r="J84" s="147">
        <v>0</v>
      </c>
      <c r="K84" s="150">
        <v>0</v>
      </c>
      <c r="L84" s="148">
        <v>0</v>
      </c>
      <c r="M84" s="148">
        <v>0</v>
      </c>
      <c r="N84" s="147">
        <v>0</v>
      </c>
      <c r="O84" s="150">
        <v>0</v>
      </c>
    </row>
    <row r="85" spans="1:15" ht="16.5" x14ac:dyDescent="0.3">
      <c r="B85" s="252" t="s">
        <v>460</v>
      </c>
      <c r="C85" s="252"/>
      <c r="D85" s="252"/>
      <c r="E85" s="252"/>
      <c r="F85" s="147">
        <v>16.632579999999997</v>
      </c>
      <c r="G85" s="150">
        <v>0</v>
      </c>
      <c r="H85" s="148">
        <v>55.844499999999996</v>
      </c>
      <c r="I85" s="148">
        <v>61.632873999999987</v>
      </c>
      <c r="J85" s="147">
        <v>0</v>
      </c>
      <c r="K85" s="150">
        <v>0</v>
      </c>
      <c r="L85" s="148">
        <v>0</v>
      </c>
      <c r="M85" s="148">
        <v>0</v>
      </c>
      <c r="N85" s="147">
        <v>0</v>
      </c>
      <c r="O85" s="150">
        <v>0</v>
      </c>
    </row>
    <row r="86" spans="1:15" x14ac:dyDescent="0.3">
      <c r="B86" s="272" t="s">
        <v>449</v>
      </c>
      <c r="C86" s="272"/>
      <c r="D86" s="272"/>
      <c r="E86" s="272"/>
      <c r="F86" s="162">
        <f t="shared" ref="F86:O86" si="5">SUM(F81:F85)</f>
        <v>1130.3065799999999</v>
      </c>
      <c r="G86" s="164">
        <f t="shared" si="5"/>
        <v>28636.217840999998</v>
      </c>
      <c r="H86" s="162">
        <f t="shared" si="5"/>
        <v>134.84517699999998</v>
      </c>
      <c r="I86" s="164">
        <f t="shared" si="5"/>
        <v>4453.2498729999998</v>
      </c>
      <c r="J86" s="162">
        <f t="shared" si="5"/>
        <v>0</v>
      </c>
      <c r="K86" s="164">
        <f t="shared" si="5"/>
        <v>0</v>
      </c>
      <c r="L86" s="162">
        <f t="shared" si="5"/>
        <v>0</v>
      </c>
      <c r="M86" s="164">
        <f t="shared" si="5"/>
        <v>0</v>
      </c>
      <c r="N86" s="162">
        <f t="shared" si="5"/>
        <v>0</v>
      </c>
      <c r="O86" s="164">
        <f t="shared" si="5"/>
        <v>0</v>
      </c>
    </row>
    <row r="87" spans="1:15" s="183" customFormat="1" ht="13.5" x14ac:dyDescent="0.3">
      <c r="B87" s="271" t="s">
        <v>466</v>
      </c>
      <c r="C87" s="271"/>
      <c r="D87" s="271"/>
      <c r="E87" s="271"/>
      <c r="F87" s="271"/>
      <c r="G87" s="271"/>
      <c r="H87" s="271"/>
      <c r="I87" s="271"/>
      <c r="J87" s="271"/>
      <c r="K87" s="271"/>
      <c r="L87" s="271"/>
      <c r="M87" s="271"/>
      <c r="N87" s="271"/>
    </row>
    <row r="88" spans="1:15" s="183" customFormat="1" ht="13.5" x14ac:dyDescent="0.3">
      <c r="B88" s="271"/>
      <c r="C88" s="271"/>
      <c r="D88" s="271"/>
      <c r="E88" s="271"/>
      <c r="F88" s="271"/>
      <c r="G88" s="271"/>
      <c r="H88" s="271"/>
      <c r="I88" s="271"/>
      <c r="J88" s="271"/>
      <c r="K88" s="271"/>
      <c r="L88" s="271"/>
      <c r="M88" s="271"/>
      <c r="N88" s="271"/>
    </row>
    <row r="89" spans="1:15" s="183" customFormat="1" ht="13.5" x14ac:dyDescent="0.3">
      <c r="B89" s="271"/>
      <c r="C89" s="271"/>
      <c r="D89" s="271"/>
      <c r="E89" s="271"/>
      <c r="F89" s="271"/>
      <c r="G89" s="271"/>
      <c r="H89" s="271"/>
      <c r="I89" s="271"/>
      <c r="J89" s="271"/>
      <c r="K89" s="271"/>
      <c r="L89" s="271"/>
      <c r="M89" s="271"/>
      <c r="N89" s="271"/>
    </row>
    <row r="90" spans="1:15" s="183" customFormat="1" ht="13.5" x14ac:dyDescent="0.3">
      <c r="B90" s="271"/>
      <c r="C90" s="271"/>
      <c r="D90" s="271"/>
      <c r="E90" s="271"/>
      <c r="F90" s="271"/>
      <c r="G90" s="271"/>
      <c r="H90" s="271"/>
      <c r="I90" s="271"/>
      <c r="J90" s="271"/>
      <c r="K90" s="271"/>
      <c r="L90" s="271"/>
      <c r="M90" s="271"/>
      <c r="N90" s="271"/>
    </row>
    <row r="91" spans="1:15" s="183" customFormat="1" ht="13.5" x14ac:dyDescent="0.3">
      <c r="B91" s="271"/>
      <c r="C91" s="271"/>
      <c r="D91" s="271"/>
      <c r="E91" s="271"/>
      <c r="F91" s="271"/>
      <c r="G91" s="271"/>
      <c r="H91" s="271"/>
      <c r="I91" s="271"/>
      <c r="J91" s="271"/>
      <c r="K91" s="271"/>
      <c r="L91" s="271"/>
      <c r="M91" s="271"/>
      <c r="N91" s="271"/>
    </row>
    <row r="92" spans="1:15" s="183" customFormat="1" ht="13.5" x14ac:dyDescent="0.3">
      <c r="B92" s="280"/>
      <c r="C92" s="280"/>
      <c r="D92" s="280"/>
      <c r="E92" s="280"/>
      <c r="F92" s="280"/>
      <c r="G92" s="280"/>
      <c r="H92" s="280"/>
      <c r="I92" s="280"/>
      <c r="J92" s="280"/>
      <c r="K92" s="280"/>
      <c r="L92" s="280"/>
      <c r="M92" s="280"/>
      <c r="N92" s="280"/>
    </row>
    <row r="95" spans="1:15" x14ac:dyDescent="0.3">
      <c r="A95" s="20"/>
      <c r="B95" s="21" t="s">
        <v>297</v>
      </c>
      <c r="C95" s="20"/>
      <c r="D95" s="20"/>
      <c r="E95" s="20"/>
      <c r="F95" s="20"/>
      <c r="G95" s="20"/>
      <c r="H95" s="20"/>
      <c r="I95" s="20"/>
      <c r="J95" s="20"/>
      <c r="K95" s="20"/>
      <c r="L95" s="20"/>
      <c r="M95" s="20"/>
      <c r="N95" s="20"/>
    </row>
    <row r="97" spans="2:15" x14ac:dyDescent="0.3">
      <c r="B97" s="242" t="s">
        <v>461</v>
      </c>
      <c r="C97" s="242"/>
      <c r="D97" s="242"/>
      <c r="E97" s="242"/>
      <c r="F97" s="242"/>
      <c r="G97" s="242"/>
      <c r="H97" s="242"/>
      <c r="I97" s="242"/>
      <c r="J97" s="242"/>
      <c r="K97" s="242"/>
      <c r="L97" s="242"/>
      <c r="M97" s="242"/>
      <c r="N97" s="242"/>
    </row>
    <row r="98" spans="2:15" x14ac:dyDescent="0.3">
      <c r="B98" s="242"/>
      <c r="C98" s="242"/>
      <c r="D98" s="242"/>
      <c r="E98" s="242"/>
      <c r="F98" s="242"/>
      <c r="G98" s="242"/>
      <c r="H98" s="242"/>
      <c r="I98" s="242"/>
      <c r="J98" s="242"/>
      <c r="K98" s="242"/>
      <c r="L98" s="242"/>
      <c r="M98" s="242"/>
      <c r="N98" s="242"/>
    </row>
    <row r="99" spans="2:15" x14ac:dyDescent="0.3">
      <c r="B99" s="242"/>
      <c r="C99" s="242"/>
      <c r="D99" s="242"/>
      <c r="E99" s="242"/>
      <c r="F99" s="242"/>
      <c r="G99" s="242"/>
      <c r="H99" s="242"/>
      <c r="I99" s="242"/>
      <c r="J99" s="242"/>
      <c r="K99" s="242"/>
      <c r="L99" s="242"/>
      <c r="M99" s="242"/>
      <c r="N99" s="242"/>
    </row>
    <row r="101" spans="2:15" s="47" customFormat="1" ht="13.5" customHeight="1" x14ac:dyDescent="0.3">
      <c r="B101" s="281" t="s">
        <v>462</v>
      </c>
      <c r="C101" s="281"/>
      <c r="D101" s="281"/>
      <c r="E101" s="281"/>
      <c r="F101" s="282">
        <v>2024</v>
      </c>
      <c r="G101" s="283"/>
      <c r="H101" s="282">
        <v>2023</v>
      </c>
      <c r="I101" s="284"/>
      <c r="J101" s="284"/>
      <c r="K101" s="283"/>
      <c r="L101" s="282">
        <v>2022</v>
      </c>
      <c r="M101" s="284"/>
      <c r="N101" s="284"/>
      <c r="O101" s="283"/>
    </row>
    <row r="102" spans="2:15" s="47" customFormat="1" ht="13.5" customHeight="1" x14ac:dyDescent="0.3">
      <c r="B102" s="281"/>
      <c r="C102" s="281"/>
      <c r="D102" s="281"/>
      <c r="E102" s="281"/>
      <c r="F102" s="282" t="s">
        <v>40</v>
      </c>
      <c r="G102" s="283"/>
      <c r="H102" s="282" t="s">
        <v>4</v>
      </c>
      <c r="I102" s="283"/>
      <c r="J102" s="282" t="s">
        <v>5</v>
      </c>
      <c r="K102" s="283"/>
      <c r="L102" s="282" t="s">
        <v>4</v>
      </c>
      <c r="M102" s="283"/>
      <c r="N102" s="282" t="s">
        <v>5</v>
      </c>
      <c r="O102" s="283"/>
    </row>
    <row r="103" spans="2:15" s="47" customFormat="1" ht="16.5" customHeight="1" x14ac:dyDescent="0.3">
      <c r="B103" s="281"/>
      <c r="C103" s="281"/>
      <c r="D103" s="281"/>
      <c r="E103" s="281"/>
      <c r="F103" s="69" t="s">
        <v>442</v>
      </c>
      <c r="G103" s="70" t="s">
        <v>443</v>
      </c>
      <c r="H103" s="69" t="s">
        <v>442</v>
      </c>
      <c r="I103" s="70" t="s">
        <v>443</v>
      </c>
      <c r="J103" s="69" t="s">
        <v>442</v>
      </c>
      <c r="K103" s="70" t="s">
        <v>443</v>
      </c>
      <c r="L103" s="69" t="s">
        <v>442</v>
      </c>
      <c r="M103" s="70" t="s">
        <v>443</v>
      </c>
      <c r="N103" s="69" t="s">
        <v>442</v>
      </c>
      <c r="O103" s="70" t="s">
        <v>443</v>
      </c>
    </row>
    <row r="104" spans="2:15" x14ac:dyDescent="0.3">
      <c r="B104" s="36" t="s">
        <v>3</v>
      </c>
      <c r="C104" s="36"/>
      <c r="D104" s="36"/>
      <c r="E104" s="36"/>
      <c r="F104" s="37"/>
      <c r="G104" s="38"/>
      <c r="H104" s="36"/>
      <c r="I104" s="36"/>
      <c r="J104" s="37"/>
      <c r="K104" s="38"/>
      <c r="L104" s="36"/>
      <c r="M104" s="36"/>
      <c r="N104" s="37"/>
      <c r="O104" s="38"/>
    </row>
    <row r="105" spans="2:15" x14ac:dyDescent="0.3">
      <c r="B105" s="252" t="s">
        <v>463</v>
      </c>
      <c r="C105" s="252"/>
      <c r="D105" s="252"/>
      <c r="E105" s="252"/>
      <c r="F105" s="147">
        <f t="shared" ref="F105:G107" si="6">F123+H123+J123+L123+N123</f>
        <v>0</v>
      </c>
      <c r="G105" s="150">
        <f t="shared" si="6"/>
        <v>122.91720199999999</v>
      </c>
      <c r="H105" s="148">
        <v>0</v>
      </c>
      <c r="I105" s="148">
        <v>23229</v>
      </c>
      <c r="J105" s="147">
        <v>0</v>
      </c>
      <c r="K105" s="150">
        <v>41.225499999999997</v>
      </c>
      <c r="L105" s="148" t="s">
        <v>7</v>
      </c>
      <c r="M105" s="148" t="s">
        <v>7</v>
      </c>
      <c r="N105" s="147">
        <v>0</v>
      </c>
      <c r="O105" s="150">
        <v>41.623800000000003</v>
      </c>
    </row>
    <row r="106" spans="2:15" x14ac:dyDescent="0.3">
      <c r="B106" s="252" t="s">
        <v>446</v>
      </c>
      <c r="C106" s="252"/>
      <c r="D106" s="252"/>
      <c r="E106" s="252"/>
      <c r="F106" s="147">
        <f t="shared" si="6"/>
        <v>0</v>
      </c>
      <c r="G106" s="150">
        <f t="shared" si="6"/>
        <v>37857.572514</v>
      </c>
      <c r="H106" s="147">
        <v>0</v>
      </c>
      <c r="I106" s="150">
        <v>0</v>
      </c>
      <c r="J106" s="147">
        <v>0</v>
      </c>
      <c r="K106" s="150">
        <v>97.421400000000006</v>
      </c>
      <c r="L106" s="148" t="s">
        <v>7</v>
      </c>
      <c r="M106" s="148" t="s">
        <v>7</v>
      </c>
      <c r="N106" s="147">
        <v>0</v>
      </c>
      <c r="O106" s="150">
        <v>199.86869999999999</v>
      </c>
    </row>
    <row r="107" spans="2:15" x14ac:dyDescent="0.3">
      <c r="B107" s="252" t="s">
        <v>464</v>
      </c>
      <c r="C107" s="252"/>
      <c r="D107" s="252"/>
      <c r="E107" s="252"/>
      <c r="F107" s="147">
        <f t="shared" si="6"/>
        <v>0</v>
      </c>
      <c r="G107" s="150">
        <f t="shared" si="6"/>
        <v>10.226591984225799</v>
      </c>
      <c r="H107" s="147">
        <v>0</v>
      </c>
      <c r="I107" s="150">
        <v>0</v>
      </c>
      <c r="J107" s="147">
        <v>0</v>
      </c>
      <c r="K107" s="150">
        <v>0</v>
      </c>
      <c r="L107" s="148" t="s">
        <v>7</v>
      </c>
      <c r="M107" s="148" t="s">
        <v>7</v>
      </c>
      <c r="N107" s="147">
        <v>0</v>
      </c>
      <c r="O107" s="150">
        <v>0</v>
      </c>
    </row>
    <row r="108" spans="2:15" x14ac:dyDescent="0.3">
      <c r="B108" s="252" t="s">
        <v>444</v>
      </c>
      <c r="C108" s="252"/>
      <c r="D108" s="252"/>
      <c r="E108" s="252"/>
      <c r="F108" s="147">
        <v>0</v>
      </c>
      <c r="G108" s="150">
        <v>0</v>
      </c>
      <c r="H108" s="148">
        <v>0</v>
      </c>
      <c r="I108" s="148">
        <v>57</v>
      </c>
      <c r="J108" s="147">
        <v>0</v>
      </c>
      <c r="K108" s="150">
        <v>0</v>
      </c>
      <c r="L108" s="148" t="s">
        <v>7</v>
      </c>
      <c r="M108" s="148" t="s">
        <v>7</v>
      </c>
      <c r="N108" s="147">
        <v>0</v>
      </c>
      <c r="O108" s="150">
        <v>0</v>
      </c>
    </row>
    <row r="109" spans="2:15" x14ac:dyDescent="0.3">
      <c r="B109" s="272" t="s">
        <v>3</v>
      </c>
      <c r="C109" s="272"/>
      <c r="D109" s="272"/>
      <c r="E109" s="272"/>
      <c r="F109" s="162">
        <f t="shared" ref="F109:K109" si="7">SUM(F105:F107)</f>
        <v>0</v>
      </c>
      <c r="G109" s="164">
        <f t="shared" si="7"/>
        <v>37990.716307984221</v>
      </c>
      <c r="H109" s="162">
        <f t="shared" si="7"/>
        <v>0</v>
      </c>
      <c r="I109" s="164">
        <f t="shared" si="7"/>
        <v>23229</v>
      </c>
      <c r="J109" s="162">
        <f t="shared" si="7"/>
        <v>0</v>
      </c>
      <c r="K109" s="164">
        <f t="shared" si="7"/>
        <v>138.64690000000002</v>
      </c>
      <c r="L109" s="162" t="s">
        <v>7</v>
      </c>
      <c r="M109" s="164" t="s">
        <v>7</v>
      </c>
      <c r="N109" s="162">
        <f>SUM(N105:N107)</f>
        <v>0</v>
      </c>
      <c r="O109" s="164">
        <f>SUM(O105:O107)</f>
        <v>241.49250000000001</v>
      </c>
    </row>
    <row r="110" spans="2:15" ht="16.5" x14ac:dyDescent="0.3">
      <c r="B110" s="36" t="s">
        <v>448</v>
      </c>
      <c r="C110" s="36"/>
      <c r="D110" s="36"/>
      <c r="E110" s="36"/>
      <c r="F110" s="165"/>
      <c r="G110" s="167"/>
      <c r="H110" s="166"/>
      <c r="I110" s="166"/>
      <c r="J110" s="165"/>
      <c r="K110" s="167"/>
      <c r="L110" s="166"/>
      <c r="M110" s="166"/>
      <c r="N110" s="165"/>
      <c r="O110" s="167"/>
    </row>
    <row r="111" spans="2:15" x14ac:dyDescent="0.3">
      <c r="B111" s="252" t="s">
        <v>463</v>
      </c>
      <c r="C111" s="252"/>
      <c r="D111" s="252"/>
      <c r="E111" s="252"/>
      <c r="F111" s="147">
        <f t="shared" ref="F111:G113" si="8">F128+H128+J128+L128+N128</f>
        <v>0</v>
      </c>
      <c r="G111" s="150">
        <f t="shared" si="8"/>
        <v>0</v>
      </c>
      <c r="H111" s="147">
        <v>0</v>
      </c>
      <c r="I111" s="150">
        <v>0</v>
      </c>
      <c r="J111" s="147">
        <v>0</v>
      </c>
      <c r="K111" s="150">
        <v>0</v>
      </c>
      <c r="L111" s="148" t="s">
        <v>7</v>
      </c>
      <c r="M111" s="148" t="s">
        <v>7</v>
      </c>
      <c r="N111" s="147">
        <v>0</v>
      </c>
      <c r="O111" s="150">
        <v>0</v>
      </c>
    </row>
    <row r="112" spans="2:15" x14ac:dyDescent="0.3">
      <c r="B112" s="252" t="s">
        <v>446</v>
      </c>
      <c r="C112" s="252"/>
      <c r="D112" s="252"/>
      <c r="E112" s="252"/>
      <c r="F112" s="147">
        <f t="shared" si="8"/>
        <v>0</v>
      </c>
      <c r="G112" s="150">
        <f t="shared" si="8"/>
        <v>37283.032213999999</v>
      </c>
      <c r="H112" s="147">
        <v>0</v>
      </c>
      <c r="I112" s="150">
        <v>0</v>
      </c>
      <c r="J112" s="147">
        <v>0</v>
      </c>
      <c r="K112" s="150">
        <v>0</v>
      </c>
      <c r="L112" s="148" t="s">
        <v>7</v>
      </c>
      <c r="M112" s="148" t="s">
        <v>7</v>
      </c>
      <c r="N112" s="147">
        <v>0</v>
      </c>
      <c r="O112" s="150">
        <v>0</v>
      </c>
    </row>
    <row r="113" spans="2:15" x14ac:dyDescent="0.3">
      <c r="B113" s="252" t="s">
        <v>464</v>
      </c>
      <c r="C113" s="252"/>
      <c r="D113" s="252"/>
      <c r="E113" s="252"/>
      <c r="F113" s="147">
        <f t="shared" si="8"/>
        <v>0</v>
      </c>
      <c r="G113" s="150">
        <f t="shared" si="8"/>
        <v>8.8288169842257993</v>
      </c>
      <c r="H113" s="147">
        <v>0</v>
      </c>
      <c r="I113" s="150">
        <v>0</v>
      </c>
      <c r="J113" s="147">
        <v>0</v>
      </c>
      <c r="K113" s="150">
        <v>0</v>
      </c>
      <c r="L113" s="148" t="s">
        <v>7</v>
      </c>
      <c r="M113" s="148" t="s">
        <v>7</v>
      </c>
      <c r="N113" s="147">
        <v>0</v>
      </c>
      <c r="O113" s="150">
        <v>0</v>
      </c>
    </row>
    <row r="114" spans="2:15" x14ac:dyDescent="0.3">
      <c r="B114" s="252" t="s">
        <v>444</v>
      </c>
      <c r="C114" s="252"/>
      <c r="D114" s="252"/>
      <c r="E114" s="252"/>
      <c r="F114" s="147">
        <v>0</v>
      </c>
      <c r="G114" s="150">
        <v>0</v>
      </c>
      <c r="H114" s="147">
        <v>0</v>
      </c>
      <c r="I114" s="150">
        <v>0</v>
      </c>
      <c r="J114" s="147">
        <v>0</v>
      </c>
      <c r="K114" s="150">
        <v>0</v>
      </c>
      <c r="L114" s="148" t="s">
        <v>7</v>
      </c>
      <c r="M114" s="148" t="s">
        <v>7</v>
      </c>
      <c r="N114" s="147">
        <v>0</v>
      </c>
      <c r="O114" s="150">
        <v>0</v>
      </c>
    </row>
    <row r="115" spans="2:15" x14ac:dyDescent="0.3">
      <c r="B115" s="272" t="s">
        <v>449</v>
      </c>
      <c r="C115" s="272"/>
      <c r="D115" s="272"/>
      <c r="E115" s="272"/>
      <c r="F115" s="162">
        <f t="shared" ref="F115:K115" si="9">SUM(F111:F113)</f>
        <v>0</v>
      </c>
      <c r="G115" s="164">
        <f t="shared" si="9"/>
        <v>37291.861030984226</v>
      </c>
      <c r="H115" s="162">
        <f t="shared" si="9"/>
        <v>0</v>
      </c>
      <c r="I115" s="164">
        <f t="shared" si="9"/>
        <v>0</v>
      </c>
      <c r="J115" s="162">
        <f t="shared" si="9"/>
        <v>0</v>
      </c>
      <c r="K115" s="164">
        <f t="shared" si="9"/>
        <v>0</v>
      </c>
      <c r="L115" s="162" t="s">
        <v>7</v>
      </c>
      <c r="M115" s="164" t="s">
        <v>7</v>
      </c>
      <c r="N115" s="162">
        <f>SUM(N111:N113)</f>
        <v>0</v>
      </c>
      <c r="O115" s="164">
        <f>SUM(O111:O113)</f>
        <v>0</v>
      </c>
    </row>
    <row r="116" spans="2:15" s="183" customFormat="1" ht="13.5" customHeight="1" x14ac:dyDescent="0.3">
      <c r="B116" s="271" t="s">
        <v>450</v>
      </c>
      <c r="C116" s="271"/>
      <c r="D116" s="271"/>
      <c r="E116" s="271"/>
      <c r="F116" s="271"/>
      <c r="G116" s="271"/>
      <c r="H116" s="271"/>
      <c r="I116" s="271"/>
      <c r="J116" s="271"/>
      <c r="K116" s="271"/>
      <c r="L116" s="271"/>
      <c r="M116" s="271"/>
      <c r="N116" s="271"/>
    </row>
    <row r="117" spans="2:15" s="183" customFormat="1" ht="13.5" x14ac:dyDescent="0.3">
      <c r="B117" s="271"/>
      <c r="C117" s="271"/>
      <c r="D117" s="271"/>
      <c r="E117" s="271"/>
      <c r="F117" s="271"/>
      <c r="G117" s="271"/>
      <c r="H117" s="271"/>
      <c r="I117" s="271"/>
      <c r="J117" s="271"/>
      <c r="K117" s="271"/>
      <c r="L117" s="271"/>
      <c r="M117" s="271"/>
      <c r="N117" s="271"/>
    </row>
    <row r="118" spans="2:15" s="183" customFormat="1" ht="13.5" x14ac:dyDescent="0.3">
      <c r="B118" s="280"/>
      <c r="C118" s="280"/>
      <c r="D118" s="280"/>
      <c r="E118" s="280"/>
      <c r="F118" s="280"/>
      <c r="G118" s="280"/>
      <c r="H118" s="280"/>
      <c r="I118" s="280"/>
      <c r="J118" s="280"/>
      <c r="K118" s="280"/>
      <c r="L118" s="280"/>
      <c r="M118" s="280"/>
      <c r="N118" s="280"/>
    </row>
    <row r="120" spans="2:15" s="47" customFormat="1" ht="15" x14ac:dyDescent="0.3">
      <c r="B120" s="281" t="s">
        <v>465</v>
      </c>
      <c r="C120" s="281"/>
      <c r="D120" s="281"/>
      <c r="E120" s="281"/>
      <c r="F120" s="282" t="s">
        <v>454</v>
      </c>
      <c r="G120" s="283"/>
      <c r="H120" s="284" t="s">
        <v>455</v>
      </c>
      <c r="I120" s="284"/>
      <c r="J120" s="282" t="s">
        <v>456</v>
      </c>
      <c r="K120" s="283"/>
      <c r="L120" s="284" t="s">
        <v>457</v>
      </c>
      <c r="M120" s="284"/>
      <c r="N120" s="282" t="s">
        <v>458</v>
      </c>
      <c r="O120" s="283"/>
    </row>
    <row r="121" spans="2:15" s="47" customFormat="1" ht="15" x14ac:dyDescent="0.3">
      <c r="B121" s="281"/>
      <c r="C121" s="281"/>
      <c r="D121" s="281"/>
      <c r="E121" s="281"/>
      <c r="F121" s="69" t="s">
        <v>452</v>
      </c>
      <c r="G121" s="70" t="s">
        <v>453</v>
      </c>
      <c r="H121" s="69" t="s">
        <v>452</v>
      </c>
      <c r="I121" s="70" t="s">
        <v>453</v>
      </c>
      <c r="J121" s="69" t="s">
        <v>452</v>
      </c>
      <c r="K121" s="70" t="s">
        <v>453</v>
      </c>
      <c r="L121" s="69" t="s">
        <v>452</v>
      </c>
      <c r="M121" s="70" t="s">
        <v>453</v>
      </c>
      <c r="N121" s="69" t="s">
        <v>452</v>
      </c>
      <c r="O121" s="70" t="s">
        <v>453</v>
      </c>
    </row>
    <row r="122" spans="2:15" x14ac:dyDescent="0.3">
      <c r="B122" s="36" t="s">
        <v>3</v>
      </c>
      <c r="C122" s="36"/>
      <c r="D122" s="36"/>
      <c r="E122" s="36"/>
      <c r="F122" s="37"/>
      <c r="G122" s="38"/>
      <c r="H122" s="36"/>
      <c r="I122" s="36"/>
      <c r="J122" s="37"/>
      <c r="K122" s="38"/>
      <c r="L122" s="36"/>
      <c r="M122" s="36"/>
      <c r="N122" s="37"/>
      <c r="O122" s="38"/>
    </row>
    <row r="123" spans="2:15" x14ac:dyDescent="0.3">
      <c r="B123" s="252" t="s">
        <v>463</v>
      </c>
      <c r="C123" s="252"/>
      <c r="D123" s="252"/>
      <c r="E123" s="252"/>
      <c r="F123" s="147">
        <v>0</v>
      </c>
      <c r="G123" s="150">
        <v>6.4220519999999999</v>
      </c>
      <c r="H123" s="148">
        <v>0</v>
      </c>
      <c r="I123" s="148">
        <v>0</v>
      </c>
      <c r="J123" s="147">
        <v>0</v>
      </c>
      <c r="K123" s="150">
        <v>0.39600000000000002</v>
      </c>
      <c r="L123" s="148">
        <v>0</v>
      </c>
      <c r="M123" s="148">
        <v>64.245329999999996</v>
      </c>
      <c r="N123" s="147">
        <v>0</v>
      </c>
      <c r="O123" s="150">
        <v>51.853819999999999</v>
      </c>
    </row>
    <row r="124" spans="2:15" x14ac:dyDescent="0.3">
      <c r="B124" s="252" t="s">
        <v>446</v>
      </c>
      <c r="C124" s="252"/>
      <c r="D124" s="252"/>
      <c r="E124" s="252"/>
      <c r="F124" s="147">
        <v>0</v>
      </c>
      <c r="G124" s="150">
        <v>37283.032213999999</v>
      </c>
      <c r="H124" s="148">
        <v>0</v>
      </c>
      <c r="I124" s="148">
        <v>0</v>
      </c>
      <c r="J124" s="147">
        <v>0</v>
      </c>
      <c r="K124" s="150">
        <v>0</v>
      </c>
      <c r="L124" s="148">
        <v>0</v>
      </c>
      <c r="M124" s="148">
        <v>306.54349999999999</v>
      </c>
      <c r="N124" s="147">
        <v>0</v>
      </c>
      <c r="O124" s="150">
        <v>267.99680000000001</v>
      </c>
    </row>
    <row r="125" spans="2:15" x14ac:dyDescent="0.3">
      <c r="B125" s="252" t="s">
        <v>464</v>
      </c>
      <c r="C125" s="252"/>
      <c r="D125" s="252"/>
      <c r="E125" s="252"/>
      <c r="F125" s="147">
        <v>0</v>
      </c>
      <c r="G125" s="150">
        <v>7.4853864032257977</v>
      </c>
      <c r="H125" s="148">
        <v>0</v>
      </c>
      <c r="I125" s="148">
        <v>2.741205581</v>
      </c>
      <c r="J125" s="147">
        <v>0</v>
      </c>
      <c r="K125" s="150">
        <v>0</v>
      </c>
      <c r="L125" s="148">
        <v>0</v>
      </c>
      <c r="M125" s="148">
        <v>0</v>
      </c>
      <c r="N125" s="147">
        <v>0</v>
      </c>
      <c r="O125" s="150">
        <v>0</v>
      </c>
    </row>
    <row r="126" spans="2:15" x14ac:dyDescent="0.3">
      <c r="B126" s="272" t="s">
        <v>3</v>
      </c>
      <c r="C126" s="272"/>
      <c r="D126" s="272"/>
      <c r="E126" s="272"/>
      <c r="F126" s="162">
        <f t="shared" ref="F126:O126" si="10">SUM(F123:F125)</f>
        <v>0</v>
      </c>
      <c r="G126" s="164">
        <f t="shared" si="10"/>
        <v>37296.939652403227</v>
      </c>
      <c r="H126" s="162">
        <f t="shared" si="10"/>
        <v>0</v>
      </c>
      <c r="I126" s="164">
        <f t="shared" si="10"/>
        <v>2.741205581</v>
      </c>
      <c r="J126" s="162">
        <f t="shared" si="10"/>
        <v>0</v>
      </c>
      <c r="K126" s="164">
        <f t="shared" si="10"/>
        <v>0.39600000000000002</v>
      </c>
      <c r="L126" s="162">
        <f t="shared" si="10"/>
        <v>0</v>
      </c>
      <c r="M126" s="164">
        <f t="shared" si="10"/>
        <v>370.78882999999996</v>
      </c>
      <c r="N126" s="162">
        <f t="shared" si="10"/>
        <v>0</v>
      </c>
      <c r="O126" s="164">
        <f t="shared" si="10"/>
        <v>319.85061999999999</v>
      </c>
    </row>
    <row r="127" spans="2:15" ht="16.5" x14ac:dyDescent="0.3">
      <c r="B127" s="36" t="s">
        <v>459</v>
      </c>
      <c r="C127" s="36"/>
      <c r="D127" s="36"/>
      <c r="E127" s="36"/>
      <c r="F127" s="165"/>
      <c r="G127" s="167"/>
      <c r="H127" s="166"/>
      <c r="I127" s="166"/>
      <c r="J127" s="165"/>
      <c r="K127" s="167"/>
      <c r="L127" s="166"/>
      <c r="M127" s="166"/>
      <c r="N127" s="165"/>
      <c r="O127" s="167"/>
    </row>
    <row r="128" spans="2:15" x14ac:dyDescent="0.3">
      <c r="B128" s="252" t="s">
        <v>463</v>
      </c>
      <c r="C128" s="252"/>
      <c r="D128" s="252"/>
      <c r="E128" s="252"/>
      <c r="F128" s="147">
        <v>0</v>
      </c>
      <c r="G128" s="150">
        <v>0</v>
      </c>
      <c r="H128" s="148">
        <v>0</v>
      </c>
      <c r="I128" s="148">
        <v>0</v>
      </c>
      <c r="J128" s="147">
        <v>0</v>
      </c>
      <c r="K128" s="150">
        <v>0</v>
      </c>
      <c r="L128" s="148">
        <v>0</v>
      </c>
      <c r="M128" s="148">
        <v>0</v>
      </c>
      <c r="N128" s="147">
        <v>0</v>
      </c>
      <c r="O128" s="150">
        <v>0</v>
      </c>
    </row>
    <row r="129" spans="2:15" x14ac:dyDescent="0.3">
      <c r="B129" s="252" t="s">
        <v>446</v>
      </c>
      <c r="C129" s="252"/>
      <c r="D129" s="252"/>
      <c r="E129" s="252"/>
      <c r="F129" s="147">
        <v>0</v>
      </c>
      <c r="G129" s="150">
        <v>37283.032213999999</v>
      </c>
      <c r="H129" s="148">
        <v>0</v>
      </c>
      <c r="I129" s="148">
        <v>0</v>
      </c>
      <c r="J129" s="147">
        <v>0</v>
      </c>
      <c r="K129" s="150">
        <v>0</v>
      </c>
      <c r="L129" s="148">
        <v>0</v>
      </c>
      <c r="M129" s="148">
        <v>0</v>
      </c>
      <c r="N129" s="147">
        <v>0</v>
      </c>
      <c r="O129" s="150">
        <v>0</v>
      </c>
    </row>
    <row r="130" spans="2:15" x14ac:dyDescent="0.3">
      <c r="B130" s="252" t="s">
        <v>464</v>
      </c>
      <c r="C130" s="252"/>
      <c r="D130" s="252"/>
      <c r="E130" s="252"/>
      <c r="F130" s="147">
        <v>0</v>
      </c>
      <c r="G130" s="150">
        <v>6.0876114032257984</v>
      </c>
      <c r="H130" s="148">
        <v>0</v>
      </c>
      <c r="I130" s="148">
        <v>2.741205581</v>
      </c>
      <c r="J130" s="147">
        <v>0</v>
      </c>
      <c r="K130" s="150">
        <v>0</v>
      </c>
      <c r="L130" s="148">
        <v>0</v>
      </c>
      <c r="M130" s="148">
        <v>0</v>
      </c>
      <c r="N130" s="147">
        <v>0</v>
      </c>
      <c r="O130" s="150">
        <v>0</v>
      </c>
    </row>
    <row r="131" spans="2:15" x14ac:dyDescent="0.3">
      <c r="B131" s="272" t="s">
        <v>449</v>
      </c>
      <c r="C131" s="272"/>
      <c r="D131" s="272"/>
      <c r="E131" s="272"/>
      <c r="F131" s="162">
        <f t="shared" ref="F131:O131" si="11">SUM(F128:F130)</f>
        <v>0</v>
      </c>
      <c r="G131" s="164">
        <f t="shared" si="11"/>
        <v>37289.119825403228</v>
      </c>
      <c r="H131" s="162">
        <f t="shared" si="11"/>
        <v>0</v>
      </c>
      <c r="I131" s="164">
        <f t="shared" si="11"/>
        <v>2.741205581</v>
      </c>
      <c r="J131" s="162">
        <f t="shared" si="11"/>
        <v>0</v>
      </c>
      <c r="K131" s="164">
        <f t="shared" si="11"/>
        <v>0</v>
      </c>
      <c r="L131" s="162">
        <f t="shared" si="11"/>
        <v>0</v>
      </c>
      <c r="M131" s="164">
        <f t="shared" si="11"/>
        <v>0</v>
      </c>
      <c r="N131" s="162">
        <f t="shared" si="11"/>
        <v>0</v>
      </c>
      <c r="O131" s="164">
        <f t="shared" si="11"/>
        <v>0</v>
      </c>
    </row>
    <row r="132" spans="2:15" s="183" customFormat="1" ht="13.5" x14ac:dyDescent="0.3">
      <c r="B132" s="271" t="s">
        <v>467</v>
      </c>
      <c r="C132" s="271"/>
      <c r="D132" s="271"/>
      <c r="E132" s="271"/>
      <c r="F132" s="271"/>
      <c r="G132" s="271"/>
      <c r="H132" s="271"/>
      <c r="I132" s="271"/>
      <c r="J132" s="271"/>
      <c r="K132" s="271"/>
      <c r="L132" s="271"/>
      <c r="M132" s="271"/>
      <c r="N132" s="271"/>
    </row>
    <row r="133" spans="2:15" s="183" customFormat="1" ht="13.5" x14ac:dyDescent="0.3">
      <c r="B133" s="271"/>
      <c r="C133" s="271"/>
      <c r="D133" s="271"/>
      <c r="E133" s="271"/>
      <c r="F133" s="271"/>
      <c r="G133" s="271"/>
      <c r="H133" s="271"/>
      <c r="I133" s="271"/>
      <c r="J133" s="271"/>
      <c r="K133" s="271"/>
      <c r="L133" s="271"/>
      <c r="M133" s="271"/>
      <c r="N133" s="271"/>
    </row>
    <row r="134" spans="2:15" s="183" customFormat="1" ht="13.5" x14ac:dyDescent="0.3">
      <c r="B134" s="271"/>
      <c r="C134" s="271"/>
      <c r="D134" s="271"/>
      <c r="E134" s="271"/>
      <c r="F134" s="271"/>
      <c r="G134" s="271"/>
      <c r="H134" s="271"/>
      <c r="I134" s="271"/>
      <c r="J134" s="271"/>
      <c r="K134" s="271"/>
      <c r="L134" s="271"/>
      <c r="M134" s="271"/>
      <c r="N134" s="271"/>
    </row>
    <row r="135" spans="2:15" s="183" customFormat="1" ht="13.5" x14ac:dyDescent="0.3">
      <c r="B135" s="271"/>
      <c r="C135" s="271"/>
      <c r="D135" s="271"/>
      <c r="E135" s="271"/>
      <c r="F135" s="271"/>
      <c r="G135" s="271"/>
      <c r="H135" s="271"/>
      <c r="I135" s="271"/>
      <c r="J135" s="271"/>
      <c r="K135" s="271"/>
      <c r="L135" s="271"/>
      <c r="M135" s="271"/>
      <c r="N135" s="271"/>
    </row>
    <row r="136" spans="2:15" s="183" customFormat="1" ht="13.5" x14ac:dyDescent="0.3">
      <c r="B136" s="280"/>
      <c r="C136" s="280"/>
      <c r="D136" s="280"/>
      <c r="E136" s="280"/>
      <c r="F136" s="280"/>
      <c r="G136" s="280"/>
      <c r="H136" s="280"/>
      <c r="I136" s="280"/>
      <c r="J136" s="280"/>
      <c r="K136" s="280"/>
      <c r="L136" s="280"/>
      <c r="M136" s="280"/>
      <c r="N136" s="280"/>
    </row>
    <row r="139" spans="2:15" s="47" customFormat="1" ht="27.75" x14ac:dyDescent="0.3">
      <c r="B139" s="286" t="s">
        <v>468</v>
      </c>
      <c r="C139" s="287"/>
      <c r="D139" s="287"/>
      <c r="E139" s="287"/>
      <c r="F139" s="287"/>
      <c r="G139" s="287"/>
      <c r="H139" s="287"/>
      <c r="I139" s="287"/>
      <c r="J139" s="215" t="s">
        <v>454</v>
      </c>
      <c r="K139" s="215" t="s">
        <v>455</v>
      </c>
      <c r="L139" s="215" t="s">
        <v>456</v>
      </c>
      <c r="M139" s="215" t="s">
        <v>457</v>
      </c>
      <c r="N139" s="215" t="s">
        <v>458</v>
      </c>
    </row>
    <row r="140" spans="2:15" x14ac:dyDescent="0.3">
      <c r="B140" s="277" t="s">
        <v>469</v>
      </c>
      <c r="C140" s="288"/>
      <c r="D140" s="288"/>
      <c r="E140" s="288"/>
      <c r="F140" s="288"/>
      <c r="G140" s="288"/>
      <c r="H140" s="288"/>
      <c r="I140" s="288"/>
      <c r="J140" s="59">
        <v>2.0964454032257986</v>
      </c>
      <c r="K140" s="59">
        <v>0.25323558100000004</v>
      </c>
      <c r="L140" s="59">
        <v>7.0000000000000001E-3</v>
      </c>
      <c r="M140" s="59">
        <v>28.882679999999997</v>
      </c>
      <c r="N140" s="59">
        <v>21.995080000000002</v>
      </c>
    </row>
    <row r="141" spans="2:15" x14ac:dyDescent="0.3">
      <c r="B141" s="277" t="s">
        <v>470</v>
      </c>
      <c r="C141" s="288"/>
      <c r="D141" s="288"/>
      <c r="E141" s="288"/>
      <c r="F141" s="288"/>
      <c r="G141" s="288"/>
      <c r="H141" s="288"/>
      <c r="I141" s="288"/>
      <c r="J141" s="59">
        <v>11.810993</v>
      </c>
      <c r="K141" s="59">
        <v>2.4879699999999998</v>
      </c>
      <c r="L141" s="59">
        <v>0.38900000000000001</v>
      </c>
      <c r="M141" s="59">
        <v>35.362649999999995</v>
      </c>
      <c r="N141" s="59">
        <v>29.858740000000001</v>
      </c>
    </row>
    <row r="142" spans="2:15" x14ac:dyDescent="0.3">
      <c r="B142" s="277" t="s">
        <v>446</v>
      </c>
      <c r="C142" s="288"/>
      <c r="D142" s="288"/>
      <c r="E142" s="288"/>
      <c r="F142" s="288"/>
      <c r="G142" s="288"/>
      <c r="H142" s="288"/>
      <c r="I142" s="288"/>
      <c r="J142" s="59">
        <v>37283.032213999999</v>
      </c>
      <c r="K142" s="59">
        <v>0</v>
      </c>
      <c r="L142" s="59">
        <v>0</v>
      </c>
      <c r="M142" s="59">
        <v>306.54349999999999</v>
      </c>
      <c r="N142" s="59">
        <v>267.99680000000001</v>
      </c>
    </row>
    <row r="143" spans="2:15" x14ac:dyDescent="0.3">
      <c r="B143" s="273" t="s">
        <v>3</v>
      </c>
      <c r="C143" s="289"/>
      <c r="D143" s="289"/>
      <c r="E143" s="289"/>
      <c r="F143" s="289"/>
      <c r="G143" s="289"/>
      <c r="H143" s="289"/>
      <c r="I143" s="289"/>
      <c r="J143" s="190">
        <f>SUM(J140:J142)</f>
        <v>37296.939652403227</v>
      </c>
      <c r="K143" s="190">
        <f t="shared" ref="K143:N143" si="12">SUM(K140:K142)</f>
        <v>2.741205581</v>
      </c>
      <c r="L143" s="190">
        <f t="shared" si="12"/>
        <v>0.39600000000000002</v>
      </c>
      <c r="M143" s="190">
        <f t="shared" si="12"/>
        <v>370.78882999999996</v>
      </c>
      <c r="N143" s="190">
        <f t="shared" si="12"/>
        <v>319.85061999999999</v>
      </c>
    </row>
    <row r="144" spans="2:15" s="183" customFormat="1" ht="13.5" x14ac:dyDescent="0.3">
      <c r="B144" s="271" t="s">
        <v>471</v>
      </c>
      <c r="C144" s="271"/>
      <c r="D144" s="271"/>
      <c r="E144" s="271"/>
      <c r="F144" s="271"/>
      <c r="G144" s="271"/>
      <c r="H144" s="271"/>
      <c r="I144" s="271"/>
      <c r="J144" s="271"/>
      <c r="K144" s="271"/>
      <c r="L144" s="271"/>
      <c r="M144" s="271"/>
      <c r="N144" s="271"/>
    </row>
    <row r="145" spans="1:15" s="183" customFormat="1" ht="13.5" x14ac:dyDescent="0.3">
      <c r="B145" s="271"/>
      <c r="C145" s="271"/>
      <c r="D145" s="271"/>
      <c r="E145" s="271"/>
      <c r="F145" s="271"/>
      <c r="G145" s="271"/>
      <c r="H145" s="271"/>
      <c r="I145" s="271"/>
      <c r="J145" s="271"/>
      <c r="K145" s="271"/>
      <c r="L145" s="271"/>
      <c r="M145" s="271"/>
      <c r="N145" s="271"/>
    </row>
    <row r="148" spans="1:15" x14ac:dyDescent="0.3">
      <c r="A148" s="20"/>
      <c r="B148" s="21" t="s">
        <v>298</v>
      </c>
      <c r="C148" s="20"/>
      <c r="D148" s="20"/>
      <c r="E148" s="20"/>
      <c r="F148" s="20"/>
      <c r="G148" s="20"/>
      <c r="H148" s="20"/>
      <c r="I148" s="20"/>
      <c r="J148" s="20"/>
      <c r="K148" s="20"/>
      <c r="L148" s="20"/>
      <c r="M148" s="20"/>
      <c r="N148" s="20"/>
    </row>
    <row r="150" spans="1:15" x14ac:dyDescent="0.3">
      <c r="B150" s="242" t="s">
        <v>472</v>
      </c>
      <c r="C150" s="242"/>
      <c r="D150" s="242"/>
      <c r="E150" s="242"/>
      <c r="F150" s="242"/>
      <c r="G150" s="242"/>
      <c r="H150" s="242"/>
      <c r="I150" s="242"/>
      <c r="J150" s="242"/>
      <c r="K150" s="242"/>
      <c r="L150" s="242"/>
      <c r="M150" s="242"/>
      <c r="N150" s="242"/>
    </row>
    <row r="151" spans="1:15" x14ac:dyDescent="0.3">
      <c r="B151" s="242"/>
      <c r="C151" s="242"/>
      <c r="D151" s="242"/>
      <c r="E151" s="242"/>
      <c r="F151" s="242"/>
      <c r="G151" s="242"/>
      <c r="H151" s="242"/>
      <c r="I151" s="242"/>
      <c r="J151" s="242"/>
      <c r="K151" s="242"/>
      <c r="L151" s="242"/>
      <c r="M151" s="242"/>
      <c r="N151" s="242"/>
    </row>
    <row r="152" spans="1:15" x14ac:dyDescent="0.3">
      <c r="B152" s="242"/>
      <c r="C152" s="242"/>
      <c r="D152" s="242"/>
      <c r="E152" s="242"/>
      <c r="F152" s="242"/>
      <c r="G152" s="242"/>
      <c r="H152" s="242"/>
      <c r="I152" s="242"/>
      <c r="J152" s="242"/>
      <c r="K152" s="242"/>
      <c r="L152" s="242"/>
      <c r="M152" s="242"/>
      <c r="N152" s="242"/>
    </row>
    <row r="154" spans="1:15" s="47" customFormat="1" ht="13.5" customHeight="1" x14ac:dyDescent="0.3">
      <c r="B154" s="281" t="s">
        <v>473</v>
      </c>
      <c r="C154" s="281"/>
      <c r="D154" s="281"/>
      <c r="E154" s="281"/>
      <c r="F154" s="281"/>
      <c r="G154" s="281"/>
      <c r="H154" s="281"/>
      <c r="I154" s="281"/>
      <c r="J154" s="184">
        <v>2024</v>
      </c>
      <c r="K154" s="268">
        <v>2023</v>
      </c>
      <c r="L154" s="269"/>
      <c r="M154" s="267">
        <v>2022</v>
      </c>
      <c r="N154" s="269"/>
      <c r="O154"/>
    </row>
    <row r="155" spans="1:15" s="47" customFormat="1" ht="16.5" customHeight="1" x14ac:dyDescent="0.3">
      <c r="B155" s="285"/>
      <c r="C155" s="285"/>
      <c r="D155" s="285"/>
      <c r="E155" s="285"/>
      <c r="F155" s="285"/>
      <c r="G155" s="285"/>
      <c r="H155" s="285"/>
      <c r="I155" s="285"/>
      <c r="J155" s="184" t="s">
        <v>40</v>
      </c>
      <c r="K155" s="69" t="s">
        <v>4</v>
      </c>
      <c r="L155" s="70" t="s">
        <v>5</v>
      </c>
      <c r="M155" s="16" t="s">
        <v>4</v>
      </c>
      <c r="N155" s="70" t="s">
        <v>5</v>
      </c>
      <c r="O155"/>
    </row>
    <row r="156" spans="1:15" x14ac:dyDescent="0.3">
      <c r="B156" s="36" t="s">
        <v>3</v>
      </c>
      <c r="C156" s="36"/>
      <c r="D156" s="36"/>
      <c r="E156" s="36"/>
      <c r="F156" s="36"/>
      <c r="G156" s="36"/>
      <c r="H156" s="36"/>
      <c r="I156" s="36"/>
      <c r="J156" s="90"/>
      <c r="K156" s="37"/>
      <c r="L156" s="38"/>
      <c r="M156" s="36"/>
      <c r="N156" s="38"/>
      <c r="O156" s="2"/>
    </row>
    <row r="157" spans="1:15" x14ac:dyDescent="0.3">
      <c r="B157" s="252" t="s">
        <v>474</v>
      </c>
      <c r="C157" s="252"/>
      <c r="D157" s="252"/>
      <c r="E157" s="252"/>
      <c r="F157" s="252"/>
      <c r="G157" s="252"/>
      <c r="H157" s="252"/>
      <c r="I157" s="252"/>
      <c r="J157" s="185">
        <f>F59+G59</f>
        <v>99541.7885867</v>
      </c>
      <c r="K157" s="61">
        <f>H59+I59</f>
        <v>73675</v>
      </c>
      <c r="L157" s="62">
        <f>J59+K59</f>
        <v>138.95650000000001</v>
      </c>
      <c r="M157" s="60">
        <f>L59+M59</f>
        <v>7328</v>
      </c>
      <c r="N157" s="62">
        <f>N59+O59</f>
        <v>242.71709999999999</v>
      </c>
    </row>
    <row r="158" spans="1:15" x14ac:dyDescent="0.3">
      <c r="B158" s="252" t="s">
        <v>475</v>
      </c>
      <c r="C158" s="252"/>
      <c r="D158" s="252"/>
      <c r="E158" s="252"/>
      <c r="F158" s="252"/>
      <c r="G158" s="252"/>
      <c r="H158" s="252"/>
      <c r="I158" s="252"/>
      <c r="J158" s="185">
        <f>F109+G109</f>
        <v>37990.716307984221</v>
      </c>
      <c r="K158" s="61">
        <f>H109+I109</f>
        <v>23229</v>
      </c>
      <c r="L158" s="62">
        <f>J109+K109</f>
        <v>138.64690000000002</v>
      </c>
      <c r="M158" s="148" t="s">
        <v>7</v>
      </c>
      <c r="N158" s="62">
        <f>N109+O109</f>
        <v>241.49250000000001</v>
      </c>
    </row>
    <row r="159" spans="1:15" ht="16.5" x14ac:dyDescent="0.3">
      <c r="B159" s="252" t="s">
        <v>476</v>
      </c>
      <c r="C159" s="252"/>
      <c r="D159" s="252"/>
      <c r="E159" s="252"/>
      <c r="F159" s="252"/>
      <c r="G159" s="252"/>
      <c r="H159" s="252"/>
      <c r="I159" s="252"/>
      <c r="J159" s="185">
        <f>SUM(J175:N175)</f>
        <v>18257.019171</v>
      </c>
      <c r="K159" s="147" t="s">
        <v>7</v>
      </c>
      <c r="L159" s="150">
        <v>0</v>
      </c>
      <c r="M159" s="148" t="s">
        <v>7</v>
      </c>
      <c r="N159" s="150">
        <v>0</v>
      </c>
    </row>
    <row r="160" spans="1:15" x14ac:dyDescent="0.3">
      <c r="B160" s="272" t="s">
        <v>477</v>
      </c>
      <c r="C160" s="272"/>
      <c r="D160" s="272"/>
      <c r="E160" s="272"/>
      <c r="F160" s="272"/>
      <c r="G160" s="272"/>
      <c r="H160" s="272"/>
      <c r="I160" s="272"/>
      <c r="J160" s="188">
        <f>J157-J158-J159</f>
        <v>43294.053107715779</v>
      </c>
      <c r="K160" s="157">
        <f>K157-K158</f>
        <v>50446</v>
      </c>
      <c r="L160" s="159">
        <f>L157-L158</f>
        <v>0.309599999999989</v>
      </c>
      <c r="M160" s="163" t="s">
        <v>7</v>
      </c>
      <c r="N160" s="159">
        <f>N157-N158</f>
        <v>1.224599999999981</v>
      </c>
    </row>
    <row r="161" spans="2:15" ht="16.5" x14ac:dyDescent="0.3">
      <c r="B161" s="36" t="s">
        <v>478</v>
      </c>
      <c r="C161" s="36"/>
      <c r="D161" s="36"/>
      <c r="E161" s="36"/>
      <c r="F161" s="166"/>
      <c r="G161" s="166"/>
      <c r="H161" s="166"/>
      <c r="I161" s="166"/>
      <c r="J161" s="191"/>
      <c r="K161" s="165"/>
      <c r="L161" s="167"/>
      <c r="M161" s="166"/>
      <c r="N161" s="167"/>
      <c r="O161" s="2"/>
    </row>
    <row r="162" spans="2:15" x14ac:dyDescent="0.3">
      <c r="B162" s="252" t="s">
        <v>474</v>
      </c>
      <c r="C162" s="252"/>
      <c r="D162" s="252"/>
      <c r="E162" s="252"/>
      <c r="F162" s="252"/>
      <c r="G162" s="252"/>
      <c r="H162" s="252"/>
      <c r="I162" s="252"/>
      <c r="J162" s="185">
        <f>F66+G66</f>
        <v>34354.619470999998</v>
      </c>
      <c r="K162" s="61">
        <f>H66+I66</f>
        <v>33551</v>
      </c>
      <c r="L162" s="62">
        <v>0</v>
      </c>
      <c r="M162" s="60">
        <f>L66+M66</f>
        <v>4999</v>
      </c>
      <c r="N162" s="62">
        <v>0</v>
      </c>
    </row>
    <row r="163" spans="2:15" x14ac:dyDescent="0.3">
      <c r="B163" s="252" t="s">
        <v>475</v>
      </c>
      <c r="C163" s="252"/>
      <c r="D163" s="252"/>
      <c r="E163" s="252"/>
      <c r="F163" s="252"/>
      <c r="G163" s="252"/>
      <c r="H163" s="252"/>
      <c r="I163" s="252"/>
      <c r="J163" s="185">
        <f>F115+G115</f>
        <v>37291.861030984226</v>
      </c>
      <c r="K163" s="61">
        <f>H115+I115</f>
        <v>0</v>
      </c>
      <c r="L163" s="62">
        <v>0</v>
      </c>
      <c r="M163" s="148" t="s">
        <v>7</v>
      </c>
      <c r="N163" s="62">
        <v>0</v>
      </c>
    </row>
    <row r="164" spans="2:15" ht="16.5" x14ac:dyDescent="0.3">
      <c r="B164" s="252" t="s">
        <v>476</v>
      </c>
      <c r="C164" s="252"/>
      <c r="D164" s="252"/>
      <c r="E164" s="252"/>
      <c r="F164" s="252"/>
      <c r="G164" s="252"/>
      <c r="H164" s="252"/>
      <c r="I164" s="252"/>
      <c r="J164" s="185">
        <f>SUM(J180:N180)</f>
        <v>17121.387827000002</v>
      </c>
      <c r="K164" s="147" t="s">
        <v>7</v>
      </c>
      <c r="L164" s="150">
        <v>0</v>
      </c>
      <c r="M164" s="148" t="s">
        <v>7</v>
      </c>
      <c r="N164" s="150">
        <v>0</v>
      </c>
    </row>
    <row r="165" spans="2:15" ht="15.75" x14ac:dyDescent="0.3">
      <c r="B165" s="272" t="s">
        <v>479</v>
      </c>
      <c r="C165" s="272"/>
      <c r="D165" s="272"/>
      <c r="E165" s="272"/>
      <c r="F165" s="272"/>
      <c r="G165" s="272"/>
      <c r="H165" s="272"/>
      <c r="I165" s="272"/>
      <c r="J165" s="188">
        <f>J162-J163-J164</f>
        <v>-20058.62938698423</v>
      </c>
      <c r="K165" s="157">
        <f>K162-K163</f>
        <v>33551</v>
      </c>
      <c r="L165" s="159">
        <f>L162-L163</f>
        <v>0</v>
      </c>
      <c r="M165" s="163" t="s">
        <v>7</v>
      </c>
      <c r="N165" s="159">
        <f>N162-N163</f>
        <v>0</v>
      </c>
    </row>
    <row r="166" spans="2:15" s="183" customFormat="1" ht="13.5" x14ac:dyDescent="0.3">
      <c r="B166" s="271" t="s">
        <v>480</v>
      </c>
      <c r="C166" s="271"/>
      <c r="D166" s="271"/>
      <c r="E166" s="271"/>
      <c r="F166" s="271"/>
      <c r="G166" s="271"/>
      <c r="H166" s="271"/>
      <c r="I166" s="271"/>
      <c r="J166" s="271"/>
      <c r="K166" s="271"/>
      <c r="L166" s="271"/>
      <c r="M166" s="271"/>
      <c r="N166" s="271"/>
    </row>
    <row r="167" spans="2:15" s="183" customFormat="1" ht="13.5" x14ac:dyDescent="0.3">
      <c r="B167" s="271"/>
      <c r="C167" s="271"/>
      <c r="D167" s="271"/>
      <c r="E167" s="271"/>
      <c r="F167" s="271"/>
      <c r="G167" s="271"/>
      <c r="H167" s="271"/>
      <c r="I167" s="271"/>
      <c r="J167" s="271"/>
      <c r="K167" s="271"/>
      <c r="L167" s="271"/>
      <c r="M167" s="271"/>
      <c r="N167" s="271"/>
    </row>
    <row r="168" spans="2:15" s="183" customFormat="1" ht="13.5" x14ac:dyDescent="0.3">
      <c r="B168" s="271"/>
      <c r="C168" s="271"/>
      <c r="D168" s="271"/>
      <c r="E168" s="271"/>
      <c r="F168" s="271"/>
      <c r="G168" s="271"/>
      <c r="H168" s="271"/>
      <c r="I168" s="271"/>
      <c r="J168" s="271"/>
      <c r="K168" s="271"/>
      <c r="L168" s="271"/>
      <c r="M168" s="271"/>
      <c r="N168" s="271"/>
    </row>
    <row r="169" spans="2:15" s="183" customFormat="1" ht="13.5" x14ac:dyDescent="0.3">
      <c r="B169" s="280"/>
      <c r="C169" s="280"/>
      <c r="D169" s="280"/>
      <c r="E169" s="280"/>
      <c r="F169" s="280"/>
      <c r="G169" s="280"/>
      <c r="H169" s="280"/>
      <c r="I169" s="280"/>
      <c r="J169" s="280"/>
      <c r="K169" s="280"/>
      <c r="L169" s="280"/>
      <c r="M169" s="280"/>
      <c r="N169" s="280"/>
    </row>
    <row r="171" spans="2:15" s="47" customFormat="1" ht="27.75" x14ac:dyDescent="0.3">
      <c r="B171" s="286" t="s">
        <v>481</v>
      </c>
      <c r="C171" s="287"/>
      <c r="D171" s="287"/>
      <c r="E171" s="287"/>
      <c r="F171" s="287"/>
      <c r="G171" s="287"/>
      <c r="H171" s="287"/>
      <c r="I171" s="287"/>
      <c r="J171" s="215" t="s">
        <v>454</v>
      </c>
      <c r="K171" s="215" t="s">
        <v>455</v>
      </c>
      <c r="L171" s="215" t="s">
        <v>456</v>
      </c>
      <c r="M171" s="215" t="s">
        <v>457</v>
      </c>
      <c r="N171" s="215" t="s">
        <v>458</v>
      </c>
    </row>
    <row r="172" spans="2:15" x14ac:dyDescent="0.3">
      <c r="B172" s="36" t="s">
        <v>3</v>
      </c>
      <c r="C172" s="36"/>
      <c r="D172" s="36"/>
      <c r="E172" s="36"/>
      <c r="F172" s="36"/>
      <c r="G172" s="36"/>
      <c r="H172" s="36"/>
      <c r="I172" s="36"/>
      <c r="J172" s="90"/>
      <c r="K172" s="90"/>
      <c r="L172" s="90"/>
      <c r="M172" s="90"/>
      <c r="N172" s="90"/>
    </row>
    <row r="173" spans="2:15" x14ac:dyDescent="0.3">
      <c r="B173" s="252" t="s">
        <v>474</v>
      </c>
      <c r="C173" s="252"/>
      <c r="D173" s="252"/>
      <c r="E173" s="252"/>
      <c r="F173" s="252"/>
      <c r="G173" s="252"/>
      <c r="H173" s="252"/>
      <c r="I173" s="252"/>
      <c r="J173" s="185">
        <f>F79+G79</f>
        <v>55761.731561000001</v>
      </c>
      <c r="K173" s="185">
        <f>H79+I79</f>
        <v>4588.0950499999999</v>
      </c>
      <c r="L173" s="185">
        <f>J79+K79</f>
        <v>0.8</v>
      </c>
      <c r="M173" s="185">
        <f>L79+M79</f>
        <v>32134.219975700002</v>
      </c>
      <c r="N173" s="185">
        <f>N79+O79</f>
        <v>7056.9419999999991</v>
      </c>
    </row>
    <row r="174" spans="2:15" x14ac:dyDescent="0.3">
      <c r="B174" s="252" t="s">
        <v>475</v>
      </c>
      <c r="C174" s="252"/>
      <c r="D174" s="252"/>
      <c r="E174" s="252"/>
      <c r="F174" s="252"/>
      <c r="G174" s="252"/>
      <c r="H174" s="252"/>
      <c r="I174" s="252"/>
      <c r="J174" s="185">
        <f>F126+G126</f>
        <v>37296.939652403227</v>
      </c>
      <c r="K174" s="185">
        <f>H126+I126</f>
        <v>2.741205581</v>
      </c>
      <c r="L174" s="185">
        <f>J126+K126</f>
        <v>0.39600000000000002</v>
      </c>
      <c r="M174" s="59">
        <f>L126+M126</f>
        <v>370.78882999999996</v>
      </c>
      <c r="N174" s="185">
        <f>N126+O126</f>
        <v>319.85061999999999</v>
      </c>
    </row>
    <row r="175" spans="2:15" ht="16.5" x14ac:dyDescent="0.3">
      <c r="B175" s="252" t="s">
        <v>482</v>
      </c>
      <c r="C175" s="252"/>
      <c r="D175" s="252"/>
      <c r="E175" s="252"/>
      <c r="F175" s="252"/>
      <c r="G175" s="252"/>
      <c r="H175" s="252"/>
      <c r="I175" s="252"/>
      <c r="J175" s="185">
        <v>13803.769297999999</v>
      </c>
      <c r="K175" s="59">
        <v>4453.2498729999998</v>
      </c>
      <c r="L175" s="59">
        <v>0</v>
      </c>
      <c r="M175" s="59">
        <v>0</v>
      </c>
      <c r="N175" s="59">
        <v>0</v>
      </c>
    </row>
    <row r="176" spans="2:15" x14ac:dyDescent="0.3">
      <c r="B176" s="272" t="s">
        <v>477</v>
      </c>
      <c r="C176" s="272"/>
      <c r="D176" s="272"/>
      <c r="E176" s="272"/>
      <c r="F176" s="272"/>
      <c r="G176" s="272"/>
      <c r="H176" s="272"/>
      <c r="I176" s="272"/>
      <c r="J176" s="188">
        <f>J173-J174-J175</f>
        <v>4661.022610596774</v>
      </c>
      <c r="K176" s="188">
        <f t="shared" ref="K176:N176" si="13">K173-K174-K175</f>
        <v>132.10397141900012</v>
      </c>
      <c r="L176" s="188">
        <f t="shared" si="13"/>
        <v>0.40400000000000003</v>
      </c>
      <c r="M176" s="188">
        <f t="shared" si="13"/>
        <v>31763.4311457</v>
      </c>
      <c r="N176" s="188">
        <f t="shared" si="13"/>
        <v>6737.0913799999989</v>
      </c>
    </row>
    <row r="177" spans="1:14" ht="16.5" x14ac:dyDescent="0.3">
      <c r="B177" s="36" t="s">
        <v>448</v>
      </c>
      <c r="C177" s="36"/>
      <c r="D177" s="36"/>
      <c r="E177" s="36"/>
      <c r="F177" s="166"/>
      <c r="G177" s="166"/>
      <c r="H177" s="166"/>
      <c r="I177" s="166"/>
      <c r="J177" s="191"/>
      <c r="K177" s="191"/>
      <c r="L177" s="191"/>
      <c r="M177" s="191"/>
      <c r="N177" s="191"/>
    </row>
    <row r="178" spans="1:14" x14ac:dyDescent="0.3">
      <c r="B178" s="252" t="s">
        <v>474</v>
      </c>
      <c r="C178" s="252"/>
      <c r="D178" s="252"/>
      <c r="E178" s="252"/>
      <c r="F178" s="252"/>
      <c r="G178" s="252"/>
      <c r="H178" s="252"/>
      <c r="I178" s="252"/>
      <c r="J178" s="185">
        <f>F86+G86</f>
        <v>29766.524420999998</v>
      </c>
      <c r="K178" s="185">
        <f>H86+I86</f>
        <v>4588.0950499999999</v>
      </c>
      <c r="L178" s="185">
        <v>0</v>
      </c>
      <c r="M178" s="185">
        <v>0</v>
      </c>
      <c r="N178" s="185">
        <v>0</v>
      </c>
    </row>
    <row r="179" spans="1:14" x14ac:dyDescent="0.3">
      <c r="B179" s="252" t="s">
        <v>475</v>
      </c>
      <c r="C179" s="252"/>
      <c r="D179" s="252"/>
      <c r="E179" s="252"/>
      <c r="F179" s="252"/>
      <c r="G179" s="252"/>
      <c r="H179" s="252"/>
      <c r="I179" s="252"/>
      <c r="J179" s="185">
        <f>F131+G131</f>
        <v>37289.119825403228</v>
      </c>
      <c r="K179" s="185">
        <f>H131+I131</f>
        <v>2.741205581</v>
      </c>
      <c r="L179" s="185">
        <v>0</v>
      </c>
      <c r="M179" s="59">
        <v>0</v>
      </c>
      <c r="N179" s="185">
        <v>0</v>
      </c>
    </row>
    <row r="180" spans="1:14" ht="16.5" x14ac:dyDescent="0.3">
      <c r="B180" s="252" t="s">
        <v>482</v>
      </c>
      <c r="C180" s="252"/>
      <c r="D180" s="252"/>
      <c r="E180" s="252"/>
      <c r="F180" s="252"/>
      <c r="G180" s="252"/>
      <c r="H180" s="252"/>
      <c r="I180" s="252"/>
      <c r="J180" s="185">
        <v>12668.137954000002</v>
      </c>
      <c r="K180" s="59">
        <v>4453.2498729999998</v>
      </c>
      <c r="L180" s="59">
        <v>0</v>
      </c>
      <c r="M180" s="59">
        <v>0</v>
      </c>
      <c r="N180" s="59">
        <v>0</v>
      </c>
    </row>
    <row r="181" spans="1:14" ht="15.75" x14ac:dyDescent="0.3">
      <c r="B181" s="272" t="s">
        <v>483</v>
      </c>
      <c r="C181" s="272"/>
      <c r="D181" s="272"/>
      <c r="E181" s="272"/>
      <c r="F181" s="272"/>
      <c r="G181" s="272"/>
      <c r="H181" s="272"/>
      <c r="I181" s="272"/>
      <c r="J181" s="188">
        <f>J178-J179-J180</f>
        <v>-20190.733358403231</v>
      </c>
      <c r="K181" s="188">
        <f t="shared" ref="K181:N181" si="14">K178-K179-K180</f>
        <v>132.10397141900012</v>
      </c>
      <c r="L181" s="188">
        <f t="shared" si="14"/>
        <v>0</v>
      </c>
      <c r="M181" s="188">
        <f t="shared" si="14"/>
        <v>0</v>
      </c>
      <c r="N181" s="188">
        <f t="shared" si="14"/>
        <v>0</v>
      </c>
    </row>
    <row r="182" spans="1:14" s="183" customFormat="1" ht="13.5" customHeight="1" x14ac:dyDescent="0.3">
      <c r="B182" s="270" t="s">
        <v>484</v>
      </c>
      <c r="C182" s="270"/>
      <c r="D182" s="270"/>
      <c r="E182" s="270"/>
      <c r="F182" s="270"/>
      <c r="G182" s="270"/>
      <c r="H182" s="270"/>
      <c r="I182" s="270"/>
      <c r="J182" s="270"/>
      <c r="K182" s="270"/>
      <c r="L182" s="270"/>
      <c r="M182" s="270"/>
      <c r="N182" s="270"/>
    </row>
    <row r="183" spans="1:14" s="183" customFormat="1" ht="13.5" customHeight="1" x14ac:dyDescent="0.3">
      <c r="B183" s="290"/>
      <c r="C183" s="290"/>
      <c r="D183" s="290"/>
      <c r="E183" s="290"/>
      <c r="F183" s="290"/>
      <c r="G183" s="290"/>
      <c r="H183" s="290"/>
      <c r="I183" s="290"/>
      <c r="J183" s="290"/>
      <c r="K183" s="290"/>
      <c r="L183" s="290"/>
      <c r="M183" s="290"/>
      <c r="N183" s="290"/>
    </row>
    <row r="184" spans="1:14" s="183" customFormat="1" ht="13.5" customHeight="1" x14ac:dyDescent="0.3">
      <c r="B184" s="290"/>
      <c r="C184" s="290"/>
      <c r="D184" s="290"/>
      <c r="E184" s="290"/>
      <c r="F184" s="290"/>
      <c r="G184" s="290"/>
      <c r="H184" s="290"/>
      <c r="I184" s="290"/>
      <c r="J184" s="290"/>
      <c r="K184" s="290"/>
      <c r="L184" s="290"/>
      <c r="M184" s="290"/>
      <c r="N184" s="290"/>
    </row>
    <row r="185" spans="1:14" s="183" customFormat="1" ht="13.5" customHeight="1" x14ac:dyDescent="0.3">
      <c r="B185" s="290"/>
      <c r="C185" s="290"/>
      <c r="D185" s="290"/>
      <c r="E185" s="290"/>
      <c r="F185" s="290"/>
      <c r="G185" s="290"/>
      <c r="H185" s="290"/>
      <c r="I185" s="290"/>
      <c r="J185" s="290"/>
      <c r="K185" s="290"/>
      <c r="L185" s="290"/>
      <c r="M185" s="290"/>
      <c r="N185" s="290"/>
    </row>
    <row r="186" spans="1:14" s="183" customFormat="1" ht="13.5" x14ac:dyDescent="0.3">
      <c r="B186" s="290"/>
      <c r="C186" s="290"/>
      <c r="D186" s="290"/>
      <c r="E186" s="290"/>
      <c r="F186" s="290"/>
      <c r="G186" s="290"/>
      <c r="H186" s="290"/>
      <c r="I186" s="290"/>
      <c r="J186" s="290"/>
      <c r="K186" s="290"/>
      <c r="L186" s="290"/>
      <c r="M186" s="290"/>
      <c r="N186" s="290"/>
    </row>
    <row r="187" spans="1:14" s="183" customFormat="1" ht="13.5" x14ac:dyDescent="0.3">
      <c r="B187" s="271"/>
      <c r="C187" s="271"/>
      <c r="D187" s="271"/>
      <c r="E187" s="271"/>
      <c r="F187" s="271"/>
      <c r="G187" s="271"/>
      <c r="H187" s="271"/>
      <c r="I187" s="271"/>
      <c r="J187" s="271"/>
      <c r="K187" s="271"/>
      <c r="L187" s="271"/>
      <c r="M187" s="271"/>
      <c r="N187" s="271"/>
    </row>
    <row r="190" spans="1:14" x14ac:dyDescent="0.3">
      <c r="A190" s="20"/>
      <c r="B190" s="21" t="s">
        <v>299</v>
      </c>
      <c r="C190" s="20"/>
      <c r="D190" s="20"/>
      <c r="E190" s="20"/>
      <c r="F190" s="20"/>
      <c r="G190" s="20"/>
      <c r="H190" s="20"/>
      <c r="I190" s="20"/>
      <c r="J190" s="20"/>
      <c r="K190" s="20"/>
      <c r="L190" s="20"/>
      <c r="M190" s="20"/>
      <c r="N190" s="20"/>
    </row>
    <row r="192" spans="1:14" s="47" customFormat="1" ht="16.5" customHeight="1" x14ac:dyDescent="0.3">
      <c r="B192" s="267" t="s">
        <v>493</v>
      </c>
      <c r="C192" s="267"/>
      <c r="D192" s="267"/>
      <c r="E192" s="267"/>
      <c r="F192" s="267"/>
      <c r="G192" s="267"/>
      <c r="H192" s="267"/>
      <c r="I192" s="267"/>
      <c r="J192" s="184">
        <v>2024</v>
      </c>
      <c r="K192" s="267">
        <v>2023</v>
      </c>
      <c r="L192" s="267"/>
      <c r="M192" s="268">
        <v>2022</v>
      </c>
      <c r="N192" s="269"/>
    </row>
    <row r="193" spans="1:14" s="47" customFormat="1" ht="16.5" customHeight="1" x14ac:dyDescent="0.3">
      <c r="B193" s="267"/>
      <c r="C193" s="267"/>
      <c r="D193" s="267"/>
      <c r="E193" s="267"/>
      <c r="F193" s="267"/>
      <c r="G193" s="267"/>
      <c r="H193" s="267"/>
      <c r="I193" s="267"/>
      <c r="J193" s="184" t="s">
        <v>40</v>
      </c>
      <c r="K193" s="16" t="s">
        <v>4</v>
      </c>
      <c r="L193" s="16" t="s">
        <v>5</v>
      </c>
      <c r="M193" s="69" t="s">
        <v>4</v>
      </c>
      <c r="N193" s="70" t="s">
        <v>5</v>
      </c>
    </row>
    <row r="194" spans="1:14" ht="14.25" customHeight="1" x14ac:dyDescent="0.3">
      <c r="B194" s="253" t="s">
        <v>485</v>
      </c>
      <c r="C194" s="253"/>
      <c r="D194" s="253"/>
      <c r="E194" s="253"/>
      <c r="F194" s="253"/>
      <c r="G194" s="253"/>
      <c r="H194" s="253"/>
      <c r="I194" s="253"/>
      <c r="J194" s="216">
        <f>J157</f>
        <v>99541.7885867</v>
      </c>
      <c r="K194" s="173">
        <f>K157</f>
        <v>73675</v>
      </c>
      <c r="L194" s="173">
        <f>L157</f>
        <v>138.95650000000001</v>
      </c>
      <c r="M194" s="169">
        <f>M157</f>
        <v>7328</v>
      </c>
      <c r="N194" s="174">
        <f>N157</f>
        <v>242.71709999999999</v>
      </c>
    </row>
    <row r="195" spans="1:14" ht="14.25" customHeight="1" x14ac:dyDescent="0.3">
      <c r="B195" s="253" t="s">
        <v>486</v>
      </c>
      <c r="C195" s="253"/>
      <c r="D195" s="253"/>
      <c r="E195" s="253"/>
      <c r="F195" s="253"/>
      <c r="G195" s="253"/>
      <c r="H195" s="253"/>
      <c r="I195" s="253"/>
      <c r="J195" s="216">
        <f>J162</f>
        <v>34354.619470999998</v>
      </c>
      <c r="K195" s="173">
        <f>K162</f>
        <v>33551</v>
      </c>
      <c r="L195" s="173">
        <f>L162</f>
        <v>0</v>
      </c>
      <c r="M195" s="169">
        <f>M162</f>
        <v>4999</v>
      </c>
      <c r="N195" s="174">
        <f>N162</f>
        <v>0</v>
      </c>
    </row>
    <row r="196" spans="1:14" ht="14.25" customHeight="1" x14ac:dyDescent="0.3">
      <c r="B196" s="253" t="s">
        <v>487</v>
      </c>
      <c r="C196" s="253"/>
      <c r="D196" s="253"/>
      <c r="E196" s="253"/>
      <c r="F196" s="253"/>
      <c r="G196" s="253"/>
      <c r="H196" s="253"/>
      <c r="I196" s="253"/>
      <c r="J196" s="217">
        <f>J195/J194</f>
        <v>0.34512760880398924</v>
      </c>
      <c r="K196" s="171">
        <f>K195/K194</f>
        <v>0.45539192399049883</v>
      </c>
      <c r="L196" s="171">
        <f>L195/L194</f>
        <v>0</v>
      </c>
      <c r="M196" s="170">
        <f>M195/M194</f>
        <v>0.68217794759825323</v>
      </c>
      <c r="N196" s="172">
        <f>N195/N194</f>
        <v>0</v>
      </c>
    </row>
    <row r="197" spans="1:14" ht="14.25" customHeight="1" x14ac:dyDescent="0.3">
      <c r="B197" s="253" t="s">
        <v>488</v>
      </c>
      <c r="C197" s="253"/>
      <c r="D197" s="253"/>
      <c r="E197" s="253"/>
      <c r="F197" s="253"/>
      <c r="G197" s="253"/>
      <c r="H197" s="253"/>
      <c r="I197" s="253"/>
      <c r="J197" s="216">
        <f>J160</f>
        <v>43294.053107715779</v>
      </c>
      <c r="K197" s="173">
        <f>K160</f>
        <v>50446</v>
      </c>
      <c r="L197" s="173">
        <f>L160</f>
        <v>0.309599999999989</v>
      </c>
      <c r="M197" s="192" t="str">
        <f>M160</f>
        <v>na</v>
      </c>
      <c r="N197" s="174">
        <f>N160</f>
        <v>1.224599999999981</v>
      </c>
    </row>
    <row r="198" spans="1:14" ht="14.25" customHeight="1" x14ac:dyDescent="0.3">
      <c r="B198" s="253" t="s">
        <v>489</v>
      </c>
      <c r="C198" s="253"/>
      <c r="D198" s="253"/>
      <c r="E198" s="253"/>
      <c r="F198" s="253"/>
      <c r="G198" s="253"/>
      <c r="H198" s="253"/>
      <c r="I198" s="253"/>
      <c r="J198" s="216">
        <f>J165</f>
        <v>-20058.62938698423</v>
      </c>
      <c r="K198" s="173">
        <f>K165</f>
        <v>33551</v>
      </c>
      <c r="L198" s="173">
        <f>L165</f>
        <v>0</v>
      </c>
      <c r="M198" s="192" t="str">
        <f>M165</f>
        <v>na</v>
      </c>
      <c r="N198" s="174">
        <f>N165</f>
        <v>0</v>
      </c>
    </row>
    <row r="199" spans="1:14" ht="14.25" customHeight="1" x14ac:dyDescent="0.3">
      <c r="B199" s="253" t="s">
        <v>490</v>
      </c>
      <c r="C199" s="253"/>
      <c r="D199" s="253"/>
      <c r="E199" s="253"/>
      <c r="F199" s="253"/>
      <c r="G199" s="253"/>
      <c r="H199" s="253"/>
      <c r="I199" s="253"/>
      <c r="J199" s="217">
        <f t="shared" ref="J199" si="15">J198/J197</f>
        <v>-0.46331142379019769</v>
      </c>
      <c r="K199" s="171">
        <f>K198/K197</f>
        <v>0.66508742021171152</v>
      </c>
      <c r="L199" s="171">
        <f>L198/L197</f>
        <v>0</v>
      </c>
      <c r="M199" s="175" t="s">
        <v>6</v>
      </c>
      <c r="N199" s="172">
        <f>N198/N197</f>
        <v>0</v>
      </c>
    </row>
    <row r="200" spans="1:14" s="183" customFormat="1" ht="13.5" customHeight="1" x14ac:dyDescent="0.3">
      <c r="B200" s="270" t="s">
        <v>491</v>
      </c>
      <c r="C200" s="270"/>
      <c r="D200" s="270"/>
      <c r="E200" s="270"/>
      <c r="F200" s="270"/>
      <c r="G200" s="270"/>
      <c r="H200" s="270"/>
      <c r="I200" s="270"/>
      <c r="J200" s="270"/>
      <c r="K200" s="270"/>
      <c r="L200" s="270"/>
      <c r="M200" s="270"/>
      <c r="N200" s="270"/>
    </row>
    <row r="201" spans="1:14" s="183" customFormat="1" ht="13.5" customHeight="1" x14ac:dyDescent="0.3">
      <c r="B201" s="290"/>
      <c r="C201" s="290"/>
      <c r="D201" s="290"/>
      <c r="E201" s="290"/>
      <c r="F201" s="290"/>
      <c r="G201" s="290"/>
      <c r="H201" s="290"/>
      <c r="I201" s="290"/>
      <c r="J201" s="290"/>
      <c r="K201" s="290"/>
      <c r="L201" s="290"/>
      <c r="M201" s="290"/>
      <c r="N201" s="290"/>
    </row>
    <row r="202" spans="1:14" x14ac:dyDescent="0.3">
      <c r="B202" s="271"/>
      <c r="C202" s="271"/>
      <c r="D202" s="271"/>
      <c r="E202" s="271"/>
      <c r="F202" s="271"/>
      <c r="G202" s="271"/>
      <c r="H202" s="271"/>
      <c r="I202" s="271"/>
      <c r="J202" s="271"/>
      <c r="K202" s="271"/>
      <c r="L202" s="271"/>
      <c r="M202" s="271"/>
      <c r="N202" s="271"/>
    </row>
    <row r="205" spans="1:14" x14ac:dyDescent="0.3">
      <c r="A205" s="20"/>
      <c r="B205" s="21" t="s">
        <v>300</v>
      </c>
      <c r="C205" s="20"/>
      <c r="D205" s="20"/>
      <c r="E205" s="20"/>
      <c r="F205" s="20"/>
      <c r="G205" s="20"/>
      <c r="H205" s="20"/>
      <c r="I205" s="20"/>
      <c r="J205" s="20"/>
      <c r="K205" s="20"/>
      <c r="L205" s="20"/>
      <c r="M205" s="20"/>
      <c r="N205" s="20"/>
    </row>
    <row r="207" spans="1:14" s="47" customFormat="1" ht="13.5" customHeight="1" x14ac:dyDescent="0.3">
      <c r="B207" s="267" t="s">
        <v>492</v>
      </c>
      <c r="C207" s="267"/>
      <c r="D207" s="267"/>
      <c r="E207" s="267"/>
      <c r="F207" s="267"/>
      <c r="G207" s="267">
        <v>2024</v>
      </c>
      <c r="H207" s="267"/>
      <c r="I207" s="267"/>
      <c r="J207" s="184">
        <v>2024</v>
      </c>
      <c r="K207" s="267">
        <v>2023</v>
      </c>
      <c r="L207" s="267"/>
      <c r="M207" s="268">
        <v>2022</v>
      </c>
      <c r="N207" s="269"/>
    </row>
    <row r="208" spans="1:14" s="47" customFormat="1" ht="13.5" x14ac:dyDescent="0.3">
      <c r="B208" s="267"/>
      <c r="C208" s="267"/>
      <c r="D208" s="267"/>
      <c r="E208" s="267"/>
      <c r="F208" s="267"/>
      <c r="G208" s="267" t="s">
        <v>15</v>
      </c>
      <c r="H208" s="267" t="s">
        <v>31</v>
      </c>
      <c r="I208" s="267" t="s">
        <v>16</v>
      </c>
      <c r="J208" s="184" t="s">
        <v>40</v>
      </c>
      <c r="K208" s="16" t="s">
        <v>4</v>
      </c>
      <c r="L208" s="16" t="s">
        <v>5</v>
      </c>
      <c r="M208" s="69" t="s">
        <v>4</v>
      </c>
      <c r="N208" s="70" t="s">
        <v>5</v>
      </c>
    </row>
    <row r="209" spans="1:14" ht="14.25" customHeight="1" x14ac:dyDescent="0.3">
      <c r="B209" s="252" t="s">
        <v>494</v>
      </c>
      <c r="C209" s="252"/>
      <c r="D209" s="252"/>
      <c r="E209" s="252"/>
      <c r="F209" s="252"/>
      <c r="G209" s="252"/>
      <c r="H209" s="252"/>
      <c r="I209" s="252"/>
      <c r="J209" s="59">
        <f>F106+G106</f>
        <v>37857.572514</v>
      </c>
      <c r="K209" s="148" t="s">
        <v>7</v>
      </c>
      <c r="L209" s="148">
        <v>110.3775</v>
      </c>
      <c r="M209" s="147" t="s">
        <v>7</v>
      </c>
      <c r="N209" s="150">
        <v>217.93510000000001</v>
      </c>
    </row>
    <row r="210" spans="1:14" x14ac:dyDescent="0.3">
      <c r="B210" s="252" t="s">
        <v>495</v>
      </c>
      <c r="C210" s="252"/>
      <c r="D210" s="252"/>
      <c r="E210" s="252"/>
      <c r="F210" s="252"/>
      <c r="G210" s="252">
        <v>0.64200000000000002</v>
      </c>
      <c r="H210" s="252" t="s">
        <v>7</v>
      </c>
      <c r="I210" s="252">
        <v>1</v>
      </c>
      <c r="J210" s="218">
        <f>(F106+G106)/J209</f>
        <v>1</v>
      </c>
      <c r="K210" s="84" t="s">
        <v>7</v>
      </c>
      <c r="L210" s="84">
        <v>1</v>
      </c>
      <c r="M210" s="86" t="s">
        <v>7</v>
      </c>
      <c r="N210" s="88">
        <v>1</v>
      </c>
    </row>
    <row r="211" spans="1:14" x14ac:dyDescent="0.3">
      <c r="B211" s="252" t="s">
        <v>496</v>
      </c>
      <c r="C211" s="252"/>
      <c r="D211" s="252"/>
      <c r="E211" s="252"/>
      <c r="F211" s="252"/>
      <c r="G211" s="252">
        <v>0.318</v>
      </c>
      <c r="H211" s="252" t="s">
        <v>7</v>
      </c>
      <c r="I211" s="252">
        <v>0</v>
      </c>
      <c r="J211" s="218">
        <f>J159/J209</f>
        <v>0.48225541043997011</v>
      </c>
      <c r="K211" s="84" t="s">
        <v>7</v>
      </c>
      <c r="L211" s="84">
        <v>0</v>
      </c>
      <c r="M211" s="86" t="s">
        <v>7</v>
      </c>
      <c r="N211" s="88">
        <v>0</v>
      </c>
    </row>
    <row r="212" spans="1:14" x14ac:dyDescent="0.3">
      <c r="B212" s="252" t="s">
        <v>497</v>
      </c>
      <c r="C212" s="252"/>
      <c r="D212" s="252"/>
      <c r="E212" s="252"/>
      <c r="F212" s="252"/>
      <c r="G212" s="252"/>
      <c r="H212" s="252"/>
      <c r="I212" s="252">
        <v>3.7</v>
      </c>
      <c r="J212" s="126">
        <v>306.02</v>
      </c>
      <c r="K212" s="103" t="s">
        <v>7</v>
      </c>
      <c r="L212" s="103">
        <v>0.75</v>
      </c>
      <c r="M212" s="104" t="s">
        <v>7</v>
      </c>
      <c r="N212" s="105">
        <v>2.21</v>
      </c>
    </row>
    <row r="213" spans="1:14" s="183" customFormat="1" ht="13.5" x14ac:dyDescent="0.3">
      <c r="B213" s="264" t="s">
        <v>498</v>
      </c>
      <c r="C213" s="264"/>
      <c r="D213" s="264"/>
      <c r="E213" s="264"/>
      <c r="F213" s="264"/>
      <c r="G213" s="264"/>
      <c r="H213" s="264"/>
      <c r="I213" s="264"/>
      <c r="J213" s="264"/>
      <c r="K213" s="264"/>
      <c r="L213" s="264"/>
      <c r="M213" s="264"/>
      <c r="N213" s="264"/>
    </row>
    <row r="216" spans="1:14" x14ac:dyDescent="0.3">
      <c r="A216" s="20"/>
      <c r="B216" s="21" t="s">
        <v>301</v>
      </c>
      <c r="C216" s="20"/>
      <c r="D216" s="20"/>
      <c r="E216" s="20"/>
      <c r="F216" s="20"/>
      <c r="G216" s="20"/>
      <c r="H216" s="20"/>
      <c r="I216" s="20"/>
      <c r="J216" s="20"/>
      <c r="K216" s="20"/>
      <c r="L216" s="20"/>
      <c r="M216" s="20"/>
      <c r="N216" s="20"/>
    </row>
    <row r="217" spans="1:14" x14ac:dyDescent="0.3">
      <c r="A217" s="20"/>
      <c r="B217" s="21" t="s">
        <v>302</v>
      </c>
      <c r="C217" s="20"/>
      <c r="D217" s="20"/>
      <c r="E217" s="20"/>
      <c r="F217" s="20"/>
      <c r="G217" s="20"/>
      <c r="H217" s="20"/>
      <c r="I217" s="20"/>
      <c r="J217" s="20"/>
      <c r="K217" s="20"/>
      <c r="L217" s="20"/>
      <c r="M217" s="20"/>
      <c r="N217" s="20"/>
    </row>
    <row r="219" spans="1:14" x14ac:dyDescent="0.3">
      <c r="B219" s="275" t="s">
        <v>499</v>
      </c>
      <c r="C219" s="275"/>
      <c r="D219" s="275"/>
      <c r="E219" s="275"/>
      <c r="F219" s="275"/>
      <c r="G219" s="275"/>
      <c r="H219" s="275"/>
      <c r="I219" s="275"/>
      <c r="J219" s="275"/>
      <c r="K219" s="275"/>
      <c r="L219" s="275"/>
      <c r="M219" s="275"/>
      <c r="N219" s="275"/>
    </row>
    <row r="220" spans="1:14" x14ac:dyDescent="0.3">
      <c r="B220" s="275"/>
      <c r="C220" s="275"/>
      <c r="D220" s="275"/>
      <c r="E220" s="275"/>
      <c r="F220" s="275"/>
      <c r="G220" s="275"/>
      <c r="H220" s="275"/>
      <c r="I220" s="275"/>
      <c r="J220" s="275"/>
      <c r="K220" s="275"/>
      <c r="L220" s="275"/>
      <c r="M220" s="275"/>
      <c r="N220" s="275"/>
    </row>
    <row r="221" spans="1:14" x14ac:dyDescent="0.3">
      <c r="B221" s="275"/>
      <c r="C221" s="275"/>
      <c r="D221" s="275"/>
      <c r="E221" s="275"/>
      <c r="F221" s="275"/>
      <c r="G221" s="275"/>
      <c r="H221" s="275"/>
      <c r="I221" s="275"/>
      <c r="J221" s="275"/>
      <c r="K221" s="275"/>
      <c r="L221" s="275"/>
      <c r="M221" s="275"/>
      <c r="N221" s="275"/>
    </row>
    <row r="222" spans="1:14" x14ac:dyDescent="0.3">
      <c r="B222" s="275"/>
      <c r="C222" s="275"/>
      <c r="D222" s="275"/>
      <c r="E222" s="275"/>
      <c r="F222" s="275"/>
      <c r="G222" s="275"/>
      <c r="H222" s="275"/>
      <c r="I222" s="275"/>
      <c r="J222" s="275"/>
      <c r="K222" s="275"/>
      <c r="L222" s="275"/>
      <c r="M222" s="275"/>
      <c r="N222" s="275"/>
    </row>
  </sheetData>
  <sheetProtection algorithmName="SHA-512" hashValue="USLUb0c+nsjk2xpVpR+Aquae4O467O6L2g1TXcq1IagMrCdnfVFhxH8JlzzvSuFVNU37NqqYw+sQOZL7x5SsoA==" saltValue="yEES3B8eqwF+P123y3Nhcw==" spinCount="100000" sheet="1" objects="1" scenarios="1"/>
  <mergeCells count="128">
    <mergeCell ref="B207:I208"/>
    <mergeCell ref="B209:I209"/>
    <mergeCell ref="B164:I164"/>
    <mergeCell ref="B163:I163"/>
    <mergeCell ref="B162:I162"/>
    <mergeCell ref="B159:I159"/>
    <mergeCell ref="B158:I158"/>
    <mergeCell ref="B157:I157"/>
    <mergeCell ref="B165:I165"/>
    <mergeCell ref="B160:I160"/>
    <mergeCell ref="B182:N187"/>
    <mergeCell ref="B200:N202"/>
    <mergeCell ref="B171:I171"/>
    <mergeCell ref="B173:I173"/>
    <mergeCell ref="B174:I174"/>
    <mergeCell ref="B175:I175"/>
    <mergeCell ref="B176:I176"/>
    <mergeCell ref="B178:I178"/>
    <mergeCell ref="B179:I179"/>
    <mergeCell ref="B180:I180"/>
    <mergeCell ref="B181:I181"/>
    <mergeCell ref="B192:I193"/>
    <mergeCell ref="B194:I194"/>
    <mergeCell ref="B195:I195"/>
    <mergeCell ref="F120:G120"/>
    <mergeCell ref="H120:I120"/>
    <mergeCell ref="J120:K120"/>
    <mergeCell ref="L120:M120"/>
    <mergeCell ref="N120:O120"/>
    <mergeCell ref="B124:E124"/>
    <mergeCell ref="B125:E125"/>
    <mergeCell ref="K154:L154"/>
    <mergeCell ref="B132:N136"/>
    <mergeCell ref="B150:N152"/>
    <mergeCell ref="B154:I155"/>
    <mergeCell ref="M154:N154"/>
    <mergeCell ref="B126:E126"/>
    <mergeCell ref="B128:E128"/>
    <mergeCell ref="B129:E129"/>
    <mergeCell ref="B130:E130"/>
    <mergeCell ref="B131:E131"/>
    <mergeCell ref="B139:I139"/>
    <mergeCell ref="B140:I140"/>
    <mergeCell ref="B141:I141"/>
    <mergeCell ref="B142:I142"/>
    <mergeCell ref="B143:I143"/>
    <mergeCell ref="B144:N145"/>
    <mergeCell ref="B64:E64"/>
    <mergeCell ref="B65:E65"/>
    <mergeCell ref="B66:E66"/>
    <mergeCell ref="B67:N69"/>
    <mergeCell ref="B42:N48"/>
    <mergeCell ref="B97:N99"/>
    <mergeCell ref="B101:E103"/>
    <mergeCell ref="F101:G101"/>
    <mergeCell ref="H101:K101"/>
    <mergeCell ref="L101:O101"/>
    <mergeCell ref="F102:G102"/>
    <mergeCell ref="H102:I102"/>
    <mergeCell ref="J102:K102"/>
    <mergeCell ref="L102:M102"/>
    <mergeCell ref="N102:O102"/>
    <mergeCell ref="B54:E54"/>
    <mergeCell ref="B55:E55"/>
    <mergeCell ref="B56:E56"/>
    <mergeCell ref="B57:E57"/>
    <mergeCell ref="B58:E58"/>
    <mergeCell ref="B59:E59"/>
    <mergeCell ref="B61:E61"/>
    <mergeCell ref="B62:E62"/>
    <mergeCell ref="B63:E63"/>
    <mergeCell ref="B50:E52"/>
    <mergeCell ref="F50:G50"/>
    <mergeCell ref="F51:G51"/>
    <mergeCell ref="H50:K50"/>
    <mergeCell ref="H51:I51"/>
    <mergeCell ref="J51:K51"/>
    <mergeCell ref="L51:M51"/>
    <mergeCell ref="N51:O51"/>
    <mergeCell ref="L50:O50"/>
    <mergeCell ref="B211:I211"/>
    <mergeCell ref="B212:I212"/>
    <mergeCell ref="B166:N169"/>
    <mergeCell ref="B71:E72"/>
    <mergeCell ref="F71:G71"/>
    <mergeCell ref="H71:I71"/>
    <mergeCell ref="J71:K71"/>
    <mergeCell ref="N71:O71"/>
    <mergeCell ref="L71:M71"/>
    <mergeCell ref="B74:E74"/>
    <mergeCell ref="B75:E75"/>
    <mergeCell ref="B76:E76"/>
    <mergeCell ref="B77:E77"/>
    <mergeCell ref="B78:E78"/>
    <mergeCell ref="B79:E79"/>
    <mergeCell ref="B81:E81"/>
    <mergeCell ref="B82:E82"/>
    <mergeCell ref="B83:E83"/>
    <mergeCell ref="B84:E84"/>
    <mergeCell ref="B85:E85"/>
    <mergeCell ref="B87:N92"/>
    <mergeCell ref="B86:E86"/>
    <mergeCell ref="B116:N118"/>
    <mergeCell ref="B120:E121"/>
    <mergeCell ref="B196:I196"/>
    <mergeCell ref="B197:I197"/>
    <mergeCell ref="B198:I198"/>
    <mergeCell ref="B199:I199"/>
    <mergeCell ref="B11:N29"/>
    <mergeCell ref="B34:N37"/>
    <mergeCell ref="B213:N213"/>
    <mergeCell ref="B219:N222"/>
    <mergeCell ref="K207:L207"/>
    <mergeCell ref="M207:N207"/>
    <mergeCell ref="K192:L192"/>
    <mergeCell ref="M192:N192"/>
    <mergeCell ref="B123:E123"/>
    <mergeCell ref="B105:E105"/>
    <mergeCell ref="B106:E106"/>
    <mergeCell ref="B107:E107"/>
    <mergeCell ref="B108:E108"/>
    <mergeCell ref="B109:E109"/>
    <mergeCell ref="B111:E111"/>
    <mergeCell ref="B112:E112"/>
    <mergeCell ref="B113:E113"/>
    <mergeCell ref="B114:E114"/>
    <mergeCell ref="B115:E115"/>
    <mergeCell ref="B210:I210"/>
  </mergeCells>
  <hyperlinks>
    <hyperlink ref="B1" location="Home!A1" display="Home" xr:uid="{41F0A881-D987-4239-9E7D-108A8CA44174}"/>
    <hyperlink ref="A1" location="Home!A1" display="Home!A1" xr:uid="{4FFC240B-EC69-47EE-B332-498700539C27}"/>
    <hyperlink ref="C1" location="GRI!A1" display="Índice GRI" xr:uid="{B9F31E44-9EC5-43C9-8754-F2EE50F44BF0}"/>
    <hyperlink ref="D1" location="SASB!A1" display="Índice SASB" xr:uid="{495932EC-F45C-48A5-979F-7A864401F00A}"/>
    <hyperlink ref="E1" location="TCFD!A1" display="Índice TCFD" xr:uid="{5D0BFAA0-E635-496B-88BB-804BE9D6581A}"/>
    <hyperlink ref="F1" location="Climate!A1" display="Climate change" xr:uid="{2C3398EA-D7CF-4ED1-82DA-A7E6205AF384}"/>
    <hyperlink ref="G1" location="Water!A1" display="Water and effluents" xr:uid="{412762FB-99B4-470D-AB8B-16621B76F813}"/>
    <hyperlink ref="H1" location="Environment!A1" display="Environmental management" xr:uid="{21888614-B699-4FC8-87C8-E051DC5B1861}"/>
    <hyperlink ref="I1" location="Talent!A1" display="Talent management" xr:uid="{DB9AF876-2291-4C6A-A2B6-1208739C0235}"/>
    <hyperlink ref="J1" location="'Socio-EconomicImpact'!A1" display="Socio-economic impact" xr:uid="{447D39DB-F713-44FB-8CB0-EFAE51872B82}"/>
    <hyperlink ref="K1" location="HumanRights!A1" display="Human rights" xr:uid="{2F870235-779A-4E64-ACC1-22C125E81EF0}"/>
    <hyperlink ref="L1" location="Safety!A1" display="Safety" xr:uid="{DB4E46D1-CD63-4B13-ACE0-FB072B40F8C4}"/>
    <hyperlink ref="M1" location="Assets!A1" display="Asset management" xr:uid="{1318245D-82EE-4AA1-BC1E-31B2C014E22C}"/>
    <hyperlink ref="N1" location="Ethics!A1" display="Ethics and integrity" xr:uid="{CF41E311-5F43-42EC-8BC0-F44BC821B051}"/>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7A73E-EE1B-45E8-A4BA-7BAA6A70B086}">
  <dimension ref="A1:T210"/>
  <sheetViews>
    <sheetView showGridLines="0" zoomScaleNormal="100" workbookViewId="0"/>
  </sheetViews>
  <sheetFormatPr defaultColWidth="9" defaultRowHeight="14.25" x14ac:dyDescent="0.3"/>
  <cols>
    <col min="1" max="5" width="6.875" style="18" customWidth="1"/>
    <col min="6" max="20" width="13.75" style="18" customWidth="1"/>
    <col min="21"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268</v>
      </c>
    </row>
    <row r="6" spans="1:19" s="19" customFormat="1" ht="38.25" x14ac:dyDescent="0.3">
      <c r="B6" s="19" t="e" vm="6">
        <v>#VALUE!</v>
      </c>
      <c r="C6" s="19" t="e" vm="8">
        <v>#VALUE!</v>
      </c>
    </row>
    <row r="9" spans="1:19" x14ac:dyDescent="0.3">
      <c r="A9" s="20"/>
      <c r="B9" s="265" t="s">
        <v>303</v>
      </c>
      <c r="C9" s="265"/>
      <c r="D9" s="265"/>
      <c r="E9" s="265"/>
      <c r="F9" s="265"/>
      <c r="G9" s="265"/>
      <c r="H9" s="265"/>
      <c r="I9" s="265"/>
      <c r="J9" s="265"/>
      <c r="K9" s="265"/>
      <c r="L9" s="265"/>
      <c r="M9" s="265"/>
      <c r="N9" s="265"/>
    </row>
    <row r="11" spans="1:19" s="48" customFormat="1" ht="12.75" x14ac:dyDescent="0.3">
      <c r="B11" s="267" t="s">
        <v>501</v>
      </c>
      <c r="C11" s="267"/>
      <c r="D11" s="267"/>
      <c r="E11" s="267"/>
      <c r="F11" s="267" t="s">
        <v>427</v>
      </c>
      <c r="G11" s="267" t="s">
        <v>500</v>
      </c>
      <c r="H11" s="267" t="s">
        <v>502</v>
      </c>
      <c r="I11" s="267"/>
      <c r="J11" s="267"/>
      <c r="K11" s="267"/>
      <c r="L11" s="267"/>
      <c r="M11" s="267" t="s">
        <v>511</v>
      </c>
      <c r="N11" s="267"/>
    </row>
    <row r="12" spans="1:19" s="48" customFormat="1" ht="12.75" x14ac:dyDescent="0.3">
      <c r="B12" s="267"/>
      <c r="C12" s="267"/>
      <c r="D12" s="267"/>
      <c r="E12" s="267"/>
      <c r="F12" s="267"/>
      <c r="G12" s="267"/>
      <c r="H12" s="267"/>
      <c r="I12" s="267"/>
      <c r="J12" s="267"/>
      <c r="K12" s="267"/>
      <c r="L12" s="267"/>
      <c r="M12" s="267"/>
      <c r="N12" s="267"/>
    </row>
    <row r="13" spans="1:19" x14ac:dyDescent="0.3">
      <c r="B13" s="36" t="s">
        <v>15</v>
      </c>
      <c r="C13" s="36"/>
      <c r="D13" s="36"/>
      <c r="E13" s="36"/>
      <c r="F13" s="36"/>
      <c r="G13" s="36"/>
      <c r="H13" s="36"/>
      <c r="I13" s="36"/>
      <c r="J13" s="36"/>
      <c r="K13" s="36"/>
      <c r="L13" s="36"/>
      <c r="M13" s="36"/>
      <c r="N13" s="36"/>
    </row>
    <row r="14" spans="1:19" s="22" customFormat="1" ht="42.75" x14ac:dyDescent="0.3">
      <c r="B14" s="242" t="s">
        <v>503</v>
      </c>
      <c r="C14" s="242"/>
      <c r="D14" s="242"/>
      <c r="E14" s="242"/>
      <c r="F14" s="242" t="s">
        <v>20</v>
      </c>
      <c r="G14" s="154" t="s">
        <v>520</v>
      </c>
      <c r="H14" s="312" t="s">
        <v>512</v>
      </c>
      <c r="I14" s="312"/>
      <c r="J14" s="312"/>
      <c r="K14" s="312"/>
      <c r="L14" s="312"/>
      <c r="M14" s="311" t="s">
        <v>7</v>
      </c>
      <c r="N14" s="311"/>
    </row>
    <row r="15" spans="1:19" s="22" customFormat="1" ht="14.25" customHeight="1" x14ac:dyDescent="0.3">
      <c r="B15" s="242"/>
      <c r="C15" s="242"/>
      <c r="D15" s="242"/>
      <c r="E15" s="242"/>
      <c r="F15" s="242"/>
      <c r="G15" s="242" t="s">
        <v>510</v>
      </c>
      <c r="H15" s="242" t="s">
        <v>513</v>
      </c>
      <c r="I15" s="242"/>
      <c r="J15" s="242"/>
      <c r="K15" s="242"/>
      <c r="L15" s="242"/>
      <c r="M15" s="309">
        <v>23745</v>
      </c>
      <c r="N15" s="309"/>
    </row>
    <row r="16" spans="1:19" s="22" customFormat="1" x14ac:dyDescent="0.3">
      <c r="B16" s="242"/>
      <c r="C16" s="242"/>
      <c r="D16" s="242"/>
      <c r="E16" s="242"/>
      <c r="F16" s="242"/>
      <c r="G16" s="242"/>
      <c r="H16" s="242"/>
      <c r="I16" s="242"/>
      <c r="J16" s="242"/>
      <c r="K16" s="242"/>
      <c r="L16" s="242"/>
      <c r="M16" s="309"/>
      <c r="N16" s="309"/>
    </row>
    <row r="17" spans="2:14" s="22" customFormat="1" x14ac:dyDescent="0.3">
      <c r="B17" s="259" t="s">
        <v>504</v>
      </c>
      <c r="C17" s="259"/>
      <c r="D17" s="259"/>
      <c r="E17" s="259"/>
      <c r="F17" s="259" t="s">
        <v>21</v>
      </c>
      <c r="G17" s="155" t="s">
        <v>509</v>
      </c>
      <c r="H17" s="312" t="s">
        <v>514</v>
      </c>
      <c r="I17" s="312"/>
      <c r="J17" s="312"/>
      <c r="K17" s="312"/>
      <c r="L17" s="312"/>
      <c r="M17" s="311" t="s">
        <v>7</v>
      </c>
      <c r="N17" s="311"/>
    </row>
    <row r="18" spans="2:14" s="22" customFormat="1" x14ac:dyDescent="0.3">
      <c r="B18" s="242"/>
      <c r="C18" s="242"/>
      <c r="D18" s="242"/>
      <c r="E18" s="242"/>
      <c r="F18" s="242"/>
      <c r="G18" s="242" t="s">
        <v>510</v>
      </c>
      <c r="H18" s="242" t="s">
        <v>515</v>
      </c>
      <c r="I18" s="242"/>
      <c r="J18" s="242"/>
      <c r="K18" s="242"/>
      <c r="L18" s="242"/>
      <c r="M18" s="309">
        <v>12183</v>
      </c>
      <c r="N18" s="309"/>
    </row>
    <row r="19" spans="2:14" s="22" customFormat="1" x14ac:dyDescent="0.3">
      <c r="B19" s="260"/>
      <c r="C19" s="260"/>
      <c r="D19" s="260"/>
      <c r="E19" s="260"/>
      <c r="F19" s="260"/>
      <c r="G19" s="260"/>
      <c r="H19" s="260"/>
      <c r="I19" s="260"/>
      <c r="J19" s="260"/>
      <c r="K19" s="260"/>
      <c r="L19" s="260"/>
      <c r="M19" s="310"/>
      <c r="N19" s="310"/>
    </row>
    <row r="20" spans="2:14" s="22" customFormat="1" x14ac:dyDescent="0.3">
      <c r="B20" s="242" t="s">
        <v>505</v>
      </c>
      <c r="C20" s="242"/>
      <c r="D20" s="242"/>
      <c r="E20" s="242"/>
      <c r="F20" s="242" t="s">
        <v>20</v>
      </c>
      <c r="G20" s="259" t="s">
        <v>509</v>
      </c>
      <c r="H20" s="259" t="s">
        <v>516</v>
      </c>
      <c r="I20" s="259"/>
      <c r="J20" s="259"/>
      <c r="K20" s="259"/>
      <c r="L20" s="259"/>
      <c r="M20" s="307" t="s">
        <v>7</v>
      </c>
      <c r="N20" s="307"/>
    </row>
    <row r="21" spans="2:14" s="22" customFormat="1" x14ac:dyDescent="0.3">
      <c r="B21" s="242"/>
      <c r="C21" s="242"/>
      <c r="D21" s="242"/>
      <c r="E21" s="242"/>
      <c r="F21" s="242"/>
      <c r="G21" s="242"/>
      <c r="H21" s="242"/>
      <c r="I21" s="242"/>
      <c r="J21" s="242"/>
      <c r="K21" s="242"/>
      <c r="L21" s="242"/>
      <c r="M21" s="309"/>
      <c r="N21" s="309"/>
    </row>
    <row r="22" spans="2:14" s="22" customFormat="1" x14ac:dyDescent="0.3">
      <c r="B22" s="242"/>
      <c r="C22" s="242"/>
      <c r="D22" s="242"/>
      <c r="E22" s="242"/>
      <c r="F22" s="242"/>
      <c r="G22" s="306"/>
      <c r="H22" s="306"/>
      <c r="I22" s="306"/>
      <c r="J22" s="306"/>
      <c r="K22" s="306"/>
      <c r="L22" s="306"/>
      <c r="M22" s="308"/>
      <c r="N22" s="308"/>
    </row>
    <row r="23" spans="2:14" s="22" customFormat="1" x14ac:dyDescent="0.3">
      <c r="B23" s="242"/>
      <c r="C23" s="242"/>
      <c r="D23" s="242"/>
      <c r="E23" s="242"/>
      <c r="F23" s="242"/>
      <c r="G23" s="242" t="s">
        <v>510</v>
      </c>
      <c r="H23" s="242" t="s">
        <v>517</v>
      </c>
      <c r="I23" s="242"/>
      <c r="J23" s="242"/>
      <c r="K23" s="242"/>
      <c r="L23" s="242"/>
      <c r="M23" s="309">
        <v>112369</v>
      </c>
      <c r="N23" s="309"/>
    </row>
    <row r="24" spans="2:14" s="22" customFormat="1" x14ac:dyDescent="0.3">
      <c r="B24" s="242"/>
      <c r="C24" s="242"/>
      <c r="D24" s="242"/>
      <c r="E24" s="242"/>
      <c r="F24" s="242"/>
      <c r="G24" s="242"/>
      <c r="H24" s="242"/>
      <c r="I24" s="242"/>
      <c r="J24" s="242"/>
      <c r="K24" s="242"/>
      <c r="L24" s="242"/>
      <c r="M24" s="309"/>
      <c r="N24" s="309"/>
    </row>
    <row r="25" spans="2:14" s="22" customFormat="1" x14ac:dyDescent="0.3">
      <c r="B25" s="259" t="s">
        <v>506</v>
      </c>
      <c r="C25" s="259"/>
      <c r="D25" s="259"/>
      <c r="E25" s="259"/>
      <c r="F25" s="259" t="s">
        <v>22</v>
      </c>
      <c r="G25" s="259" t="s">
        <v>509</v>
      </c>
      <c r="H25" s="259" t="s">
        <v>518</v>
      </c>
      <c r="I25" s="259"/>
      <c r="J25" s="259"/>
      <c r="K25" s="259"/>
      <c r="L25" s="259"/>
      <c r="M25" s="307" t="s">
        <v>7</v>
      </c>
      <c r="N25" s="307"/>
    </row>
    <row r="26" spans="2:14" s="22" customFormat="1" x14ac:dyDescent="0.3">
      <c r="B26" s="242"/>
      <c r="C26" s="242"/>
      <c r="D26" s="242"/>
      <c r="E26" s="242"/>
      <c r="F26" s="242"/>
      <c r="G26" s="306"/>
      <c r="H26" s="306"/>
      <c r="I26" s="306"/>
      <c r="J26" s="306"/>
      <c r="K26" s="306"/>
      <c r="L26" s="306"/>
      <c r="M26" s="308"/>
      <c r="N26" s="308"/>
    </row>
    <row r="27" spans="2:14" s="22" customFormat="1" x14ac:dyDescent="0.3">
      <c r="B27" s="260"/>
      <c r="C27" s="260"/>
      <c r="D27" s="260"/>
      <c r="E27" s="260"/>
      <c r="F27" s="260"/>
      <c r="G27" s="153" t="s">
        <v>510</v>
      </c>
      <c r="H27" s="260" t="s">
        <v>519</v>
      </c>
      <c r="I27" s="260"/>
      <c r="J27" s="260"/>
      <c r="K27" s="260"/>
      <c r="L27" s="260"/>
      <c r="M27" s="310">
        <v>190</v>
      </c>
      <c r="N27" s="310"/>
    </row>
    <row r="28" spans="2:14" s="22" customFormat="1" x14ac:dyDescent="0.3">
      <c r="B28" s="242" t="s">
        <v>507</v>
      </c>
      <c r="C28" s="242"/>
      <c r="D28" s="242"/>
      <c r="E28" s="242"/>
      <c r="F28" s="242" t="s">
        <v>22</v>
      </c>
      <c r="G28" s="259" t="s">
        <v>509</v>
      </c>
      <c r="H28" s="259" t="s">
        <v>521</v>
      </c>
      <c r="I28" s="259"/>
      <c r="J28" s="259"/>
      <c r="K28" s="259"/>
      <c r="L28" s="259"/>
      <c r="M28" s="307" t="s">
        <v>7</v>
      </c>
      <c r="N28" s="307"/>
    </row>
    <row r="29" spans="2:14" s="22" customFormat="1" x14ac:dyDescent="0.3">
      <c r="B29" s="242"/>
      <c r="C29" s="242"/>
      <c r="D29" s="242"/>
      <c r="E29" s="242"/>
      <c r="F29" s="242"/>
      <c r="G29" s="306"/>
      <c r="H29" s="306"/>
      <c r="I29" s="306"/>
      <c r="J29" s="306"/>
      <c r="K29" s="306"/>
      <c r="L29" s="306"/>
      <c r="M29" s="308"/>
      <c r="N29" s="308"/>
    </row>
    <row r="30" spans="2:14" s="22" customFormat="1" x14ac:dyDescent="0.3">
      <c r="B30" s="242"/>
      <c r="C30" s="242"/>
      <c r="D30" s="242"/>
      <c r="E30" s="242"/>
      <c r="F30" s="242"/>
      <c r="G30" s="22" t="s">
        <v>510</v>
      </c>
      <c r="H30" s="242" t="s">
        <v>522</v>
      </c>
      <c r="I30" s="242"/>
      <c r="J30" s="242"/>
      <c r="K30" s="242"/>
      <c r="L30" s="242"/>
      <c r="M30" s="309">
        <v>11500</v>
      </c>
      <c r="N30" s="309"/>
    </row>
    <row r="31" spans="2:14" x14ac:dyDescent="0.3">
      <c r="B31" s="36" t="s">
        <v>16</v>
      </c>
      <c r="C31" s="36"/>
      <c r="D31" s="36"/>
      <c r="E31" s="36"/>
      <c r="F31" s="36"/>
      <c r="G31" s="36"/>
      <c r="H31" s="36"/>
      <c r="I31" s="36"/>
      <c r="J31" s="36"/>
      <c r="K31" s="36"/>
      <c r="L31" s="36"/>
      <c r="M31" s="36"/>
      <c r="N31" s="36"/>
    </row>
    <row r="32" spans="2:14" s="22" customFormat="1" ht="28.5" x14ac:dyDescent="0.3">
      <c r="B32" s="253" t="s">
        <v>508</v>
      </c>
      <c r="C32" s="253"/>
      <c r="D32" s="253"/>
      <c r="E32" s="253"/>
      <c r="F32" s="152" t="s">
        <v>20</v>
      </c>
      <c r="G32" s="152" t="s">
        <v>510</v>
      </c>
      <c r="H32" s="253" t="s">
        <v>523</v>
      </c>
      <c r="I32" s="253"/>
      <c r="J32" s="253"/>
      <c r="K32" s="253"/>
      <c r="L32" s="253"/>
      <c r="M32" s="305">
        <v>300</v>
      </c>
      <c r="N32" s="305"/>
    </row>
    <row r="33" spans="1:14" s="193" customFormat="1" ht="13.5" x14ac:dyDescent="0.3">
      <c r="B33" s="280" t="s">
        <v>524</v>
      </c>
      <c r="C33" s="280"/>
      <c r="D33" s="280"/>
      <c r="E33" s="280"/>
      <c r="F33" s="280"/>
      <c r="G33" s="280"/>
      <c r="H33" s="280"/>
      <c r="I33" s="280"/>
      <c r="J33" s="280"/>
      <c r="K33" s="280"/>
      <c r="L33" s="280"/>
      <c r="M33" s="280"/>
      <c r="N33" s="280"/>
    </row>
    <row r="34" spans="1:14" s="193" customFormat="1" ht="13.5" x14ac:dyDescent="0.3">
      <c r="B34" s="280"/>
      <c r="C34" s="280"/>
      <c r="D34" s="280"/>
      <c r="E34" s="280"/>
      <c r="F34" s="280"/>
      <c r="G34" s="280"/>
      <c r="H34" s="280"/>
      <c r="I34" s="280"/>
      <c r="J34" s="280"/>
      <c r="K34" s="280"/>
      <c r="L34" s="280"/>
      <c r="M34" s="280"/>
      <c r="N34" s="280"/>
    </row>
    <row r="35" spans="1:14" s="193" customFormat="1" ht="13.5" x14ac:dyDescent="0.3">
      <c r="B35" s="280"/>
      <c r="C35" s="280"/>
      <c r="D35" s="280"/>
      <c r="E35" s="280"/>
      <c r="F35" s="280"/>
      <c r="G35" s="280"/>
      <c r="H35" s="280"/>
      <c r="I35" s="280"/>
      <c r="J35" s="280"/>
      <c r="K35" s="280"/>
      <c r="L35" s="280"/>
      <c r="M35" s="280"/>
      <c r="N35" s="280"/>
    </row>
    <row r="36" spans="1:14" s="193" customFormat="1" ht="13.5" x14ac:dyDescent="0.3">
      <c r="B36" s="280"/>
      <c r="C36" s="280"/>
      <c r="D36" s="280"/>
      <c r="E36" s="280"/>
      <c r="F36" s="280"/>
      <c r="G36" s="280"/>
      <c r="H36" s="280"/>
      <c r="I36" s="280"/>
      <c r="J36" s="280"/>
      <c r="K36" s="280"/>
      <c r="L36" s="280"/>
      <c r="M36" s="280"/>
      <c r="N36" s="280"/>
    </row>
    <row r="37" spans="1:14" s="193" customFormat="1" ht="13.5" x14ac:dyDescent="0.3">
      <c r="B37" s="280"/>
      <c r="C37" s="280"/>
      <c r="D37" s="280"/>
      <c r="E37" s="280"/>
      <c r="F37" s="280"/>
      <c r="G37" s="280"/>
      <c r="H37" s="280"/>
      <c r="I37" s="280"/>
      <c r="J37" s="280"/>
      <c r="K37" s="280"/>
      <c r="L37" s="280"/>
      <c r="M37" s="280"/>
      <c r="N37" s="280"/>
    </row>
    <row r="38" spans="1:14" s="22" customFormat="1" x14ac:dyDescent="0.3"/>
    <row r="40" spans="1:14" x14ac:dyDescent="0.3">
      <c r="A40" s="20"/>
      <c r="B40" s="21" t="s">
        <v>304</v>
      </c>
      <c r="C40" s="20"/>
      <c r="D40" s="20"/>
      <c r="E40" s="20"/>
      <c r="F40" s="20"/>
      <c r="G40" s="20"/>
      <c r="H40" s="20"/>
      <c r="I40" s="20"/>
      <c r="J40" s="20"/>
      <c r="K40" s="20"/>
      <c r="L40" s="20"/>
      <c r="M40" s="20"/>
      <c r="N40" s="20"/>
    </row>
    <row r="41" spans="1:14" x14ac:dyDescent="0.3">
      <c r="A41" s="20"/>
      <c r="B41" s="21" t="s">
        <v>305</v>
      </c>
      <c r="C41" s="20"/>
      <c r="D41" s="20"/>
      <c r="E41" s="20"/>
      <c r="F41" s="20"/>
      <c r="G41" s="20"/>
      <c r="H41" s="20"/>
      <c r="I41" s="20"/>
      <c r="J41" s="20"/>
      <c r="K41" s="20"/>
      <c r="L41" s="20"/>
      <c r="M41" s="20"/>
      <c r="N41" s="20"/>
    </row>
    <row r="43" spans="1:14" x14ac:dyDescent="0.3">
      <c r="B43" s="275" t="s">
        <v>525</v>
      </c>
      <c r="C43" s="275"/>
      <c r="D43" s="275"/>
      <c r="E43" s="275"/>
      <c r="F43" s="275"/>
      <c r="G43" s="275"/>
      <c r="H43" s="275"/>
      <c r="I43" s="275"/>
      <c r="J43" s="275"/>
      <c r="K43" s="275"/>
      <c r="L43" s="275"/>
      <c r="M43" s="275"/>
      <c r="N43" s="275"/>
    </row>
    <row r="44" spans="1:14" x14ac:dyDescent="0.3">
      <c r="B44" s="275"/>
      <c r="C44" s="275"/>
      <c r="D44" s="275"/>
      <c r="E44" s="275"/>
      <c r="F44" s="275"/>
      <c r="G44" s="275"/>
      <c r="H44" s="275"/>
      <c r="I44" s="275"/>
      <c r="J44" s="275"/>
      <c r="K44" s="275"/>
      <c r="L44" s="275"/>
      <c r="M44" s="275"/>
      <c r="N44" s="275"/>
    </row>
    <row r="45" spans="1:14" x14ac:dyDescent="0.3">
      <c r="B45" s="275"/>
      <c r="C45" s="275"/>
      <c r="D45" s="275"/>
      <c r="E45" s="275"/>
      <c r="F45" s="275"/>
      <c r="G45" s="275"/>
      <c r="H45" s="275"/>
      <c r="I45" s="275"/>
      <c r="J45" s="275"/>
      <c r="K45" s="275"/>
      <c r="L45" s="275"/>
      <c r="M45" s="275"/>
      <c r="N45" s="275"/>
    </row>
    <row r="46" spans="1:14" x14ac:dyDescent="0.3">
      <c r="B46" s="275"/>
      <c r="C46" s="275"/>
      <c r="D46" s="275"/>
      <c r="E46" s="275"/>
      <c r="F46" s="275"/>
      <c r="G46" s="275"/>
      <c r="H46" s="275"/>
      <c r="I46" s="275"/>
      <c r="J46" s="275"/>
      <c r="K46" s="275"/>
      <c r="L46" s="275"/>
      <c r="M46" s="275"/>
      <c r="N46" s="275"/>
    </row>
    <row r="47" spans="1:14" x14ac:dyDescent="0.3">
      <c r="B47" s="275"/>
      <c r="C47" s="275"/>
      <c r="D47" s="275"/>
      <c r="E47" s="275"/>
      <c r="F47" s="275"/>
      <c r="G47" s="275"/>
      <c r="H47" s="275"/>
      <c r="I47" s="275"/>
      <c r="J47" s="275"/>
      <c r="K47" s="275"/>
      <c r="L47" s="275"/>
      <c r="M47" s="275"/>
      <c r="N47" s="275"/>
    </row>
    <row r="48" spans="1:14" x14ac:dyDescent="0.3">
      <c r="B48" s="275"/>
      <c r="C48" s="275"/>
      <c r="D48" s="275"/>
      <c r="E48" s="275"/>
      <c r="F48" s="275"/>
      <c r="G48" s="275"/>
      <c r="H48" s="275"/>
      <c r="I48" s="275"/>
      <c r="J48" s="275"/>
      <c r="K48" s="275"/>
      <c r="L48" s="275"/>
      <c r="M48" s="275"/>
      <c r="N48" s="275"/>
    </row>
    <row r="49" spans="1:14" x14ac:dyDescent="0.3">
      <c r="B49" s="275"/>
      <c r="C49" s="275"/>
      <c r="D49" s="275"/>
      <c r="E49" s="275"/>
      <c r="F49" s="275"/>
      <c r="G49" s="275"/>
      <c r="H49" s="275"/>
      <c r="I49" s="275"/>
      <c r="J49" s="275"/>
      <c r="K49" s="275"/>
      <c r="L49" s="275"/>
      <c r="M49" s="275"/>
      <c r="N49" s="275"/>
    </row>
    <row r="50" spans="1:14" x14ac:dyDescent="0.3">
      <c r="B50" s="275"/>
      <c r="C50" s="275"/>
      <c r="D50" s="275"/>
      <c r="E50" s="275"/>
      <c r="F50" s="275"/>
      <c r="G50" s="275"/>
      <c r="H50" s="275"/>
      <c r="I50" s="275"/>
      <c r="J50" s="275"/>
      <c r="K50" s="275"/>
      <c r="L50" s="275"/>
      <c r="M50" s="275"/>
      <c r="N50" s="275"/>
    </row>
    <row r="51" spans="1:14" x14ac:dyDescent="0.3">
      <c r="B51" s="275"/>
      <c r="C51" s="275"/>
      <c r="D51" s="275"/>
      <c r="E51" s="275"/>
      <c r="F51" s="275"/>
      <c r="G51" s="275"/>
      <c r="H51" s="275"/>
      <c r="I51" s="275"/>
      <c r="J51" s="275"/>
      <c r="K51" s="275"/>
      <c r="L51" s="275"/>
      <c r="M51" s="275"/>
      <c r="N51" s="275"/>
    </row>
    <row r="52" spans="1:14" x14ac:dyDescent="0.3">
      <c r="B52" s="275"/>
      <c r="C52" s="275"/>
      <c r="D52" s="275"/>
      <c r="E52" s="275"/>
      <c r="F52" s="275"/>
      <c r="G52" s="275"/>
      <c r="H52" s="275"/>
      <c r="I52" s="275"/>
      <c r="J52" s="275"/>
      <c r="K52" s="275"/>
      <c r="L52" s="275"/>
      <c r="M52" s="275"/>
      <c r="N52" s="275"/>
    </row>
    <row r="53" spans="1:14" x14ac:dyDescent="0.3">
      <c r="B53" s="275"/>
      <c r="C53" s="275"/>
      <c r="D53" s="275"/>
      <c r="E53" s="275"/>
      <c r="F53" s="275"/>
      <c r="G53" s="275"/>
      <c r="H53" s="275"/>
      <c r="I53" s="275"/>
      <c r="J53" s="275"/>
      <c r="K53" s="275"/>
      <c r="L53" s="275"/>
      <c r="M53" s="275"/>
      <c r="N53" s="275"/>
    </row>
    <row r="54" spans="1:14" x14ac:dyDescent="0.3">
      <c r="B54" s="275"/>
      <c r="C54" s="275"/>
      <c r="D54" s="275"/>
      <c r="E54" s="275"/>
      <c r="F54" s="275"/>
      <c r="G54" s="275"/>
      <c r="H54" s="275"/>
      <c r="I54" s="275"/>
      <c r="J54" s="275"/>
      <c r="K54" s="275"/>
      <c r="L54" s="275"/>
      <c r="M54" s="275"/>
      <c r="N54" s="275"/>
    </row>
    <row r="55" spans="1:14" x14ac:dyDescent="0.3">
      <c r="B55" s="275"/>
      <c r="C55" s="275"/>
      <c r="D55" s="275"/>
      <c r="E55" s="275"/>
      <c r="F55" s="275"/>
      <c r="G55" s="275"/>
      <c r="H55" s="275"/>
      <c r="I55" s="275"/>
      <c r="J55" s="275"/>
      <c r="K55" s="275"/>
      <c r="L55" s="275"/>
      <c r="M55" s="275"/>
      <c r="N55" s="275"/>
    </row>
    <row r="56" spans="1:14" x14ac:dyDescent="0.3">
      <c r="B56" s="275"/>
      <c r="C56" s="275"/>
      <c r="D56" s="275"/>
      <c r="E56" s="275"/>
      <c r="F56" s="275"/>
      <c r="G56" s="275"/>
      <c r="H56" s="275"/>
      <c r="I56" s="275"/>
      <c r="J56" s="275"/>
      <c r="K56" s="275"/>
      <c r="L56" s="275"/>
      <c r="M56" s="275"/>
      <c r="N56" s="275"/>
    </row>
    <row r="57" spans="1:14" x14ac:dyDescent="0.3">
      <c r="B57" s="275"/>
      <c r="C57" s="275"/>
      <c r="D57" s="275"/>
      <c r="E57" s="275"/>
      <c r="F57" s="275"/>
      <c r="G57" s="275"/>
      <c r="H57" s="275"/>
      <c r="I57" s="275"/>
      <c r="J57" s="275"/>
      <c r="K57" s="275"/>
      <c r="L57" s="275"/>
      <c r="M57" s="275"/>
      <c r="N57" s="275"/>
    </row>
    <row r="58" spans="1:14" x14ac:dyDescent="0.3">
      <c r="B58" s="275"/>
      <c r="C58" s="275"/>
      <c r="D58" s="275"/>
      <c r="E58" s="275"/>
      <c r="F58" s="275"/>
      <c r="G58" s="275"/>
      <c r="H58" s="275"/>
      <c r="I58" s="275"/>
      <c r="J58" s="275"/>
      <c r="K58" s="275"/>
      <c r="L58" s="275"/>
      <c r="M58" s="275"/>
      <c r="N58" s="275"/>
    </row>
    <row r="61" spans="1:14" x14ac:dyDescent="0.3">
      <c r="A61" s="20"/>
      <c r="B61" s="21" t="s">
        <v>306</v>
      </c>
      <c r="C61" s="20"/>
      <c r="D61" s="20"/>
      <c r="E61" s="20"/>
      <c r="F61" s="20"/>
      <c r="G61" s="20"/>
      <c r="H61" s="20"/>
      <c r="I61" s="20"/>
      <c r="J61" s="20"/>
      <c r="K61" s="20"/>
      <c r="L61" s="20"/>
      <c r="M61" s="20"/>
      <c r="N61" s="20"/>
    </row>
    <row r="63" spans="1:14" x14ac:dyDescent="0.3">
      <c r="B63" s="275" t="s">
        <v>526</v>
      </c>
      <c r="C63" s="275"/>
      <c r="D63" s="275"/>
      <c r="E63" s="275"/>
      <c r="F63" s="275"/>
      <c r="G63" s="275"/>
      <c r="H63" s="275"/>
      <c r="I63" s="275"/>
      <c r="J63" s="275"/>
      <c r="K63" s="275"/>
      <c r="L63" s="275"/>
      <c r="M63" s="275"/>
      <c r="N63" s="275"/>
    </row>
    <row r="64" spans="1:14" x14ac:dyDescent="0.3">
      <c r="B64" s="275"/>
      <c r="C64" s="275"/>
      <c r="D64" s="275"/>
      <c r="E64" s="275"/>
      <c r="F64" s="275"/>
      <c r="G64" s="275"/>
      <c r="H64" s="275"/>
      <c r="I64" s="275"/>
      <c r="J64" s="275"/>
      <c r="K64" s="275"/>
      <c r="L64" s="275"/>
      <c r="M64" s="275"/>
      <c r="N64" s="275"/>
    </row>
    <row r="65" spans="2:14" x14ac:dyDescent="0.3">
      <c r="B65" s="275"/>
      <c r="C65" s="275"/>
      <c r="D65" s="275"/>
      <c r="E65" s="275"/>
      <c r="F65" s="275"/>
      <c r="G65" s="275"/>
      <c r="H65" s="275"/>
      <c r="I65" s="275"/>
      <c r="J65" s="275"/>
      <c r="K65" s="275"/>
      <c r="L65" s="275"/>
      <c r="M65" s="275"/>
      <c r="N65" s="275"/>
    </row>
    <row r="66" spans="2:14" x14ac:dyDescent="0.3">
      <c r="B66" s="275"/>
      <c r="C66" s="275"/>
      <c r="D66" s="275"/>
      <c r="E66" s="275"/>
      <c r="F66" s="275"/>
      <c r="G66" s="275"/>
      <c r="H66" s="275"/>
      <c r="I66" s="275"/>
      <c r="J66" s="275"/>
      <c r="K66" s="275"/>
      <c r="L66" s="275"/>
      <c r="M66" s="275"/>
      <c r="N66" s="275"/>
    </row>
    <row r="67" spans="2:14" x14ac:dyDescent="0.3">
      <c r="B67" s="275"/>
      <c r="C67" s="275"/>
      <c r="D67" s="275"/>
      <c r="E67" s="275"/>
      <c r="F67" s="275"/>
      <c r="G67" s="275"/>
      <c r="H67" s="275"/>
      <c r="I67" s="275"/>
      <c r="J67" s="275"/>
      <c r="K67" s="275"/>
      <c r="L67" s="275"/>
      <c r="M67" s="275"/>
      <c r="N67" s="275"/>
    </row>
    <row r="68" spans="2:14" x14ac:dyDescent="0.3">
      <c r="B68" s="275"/>
      <c r="C68" s="275"/>
      <c r="D68" s="275"/>
      <c r="E68" s="275"/>
      <c r="F68" s="275"/>
      <c r="G68" s="275"/>
      <c r="H68" s="275"/>
      <c r="I68" s="275"/>
      <c r="J68" s="275"/>
      <c r="K68" s="275"/>
      <c r="L68" s="275"/>
      <c r="M68" s="275"/>
      <c r="N68" s="275"/>
    </row>
    <row r="69" spans="2:14" x14ac:dyDescent="0.3">
      <c r="B69" s="275"/>
      <c r="C69" s="275"/>
      <c r="D69" s="275"/>
      <c r="E69" s="275"/>
      <c r="F69" s="275"/>
      <c r="G69" s="275"/>
      <c r="H69" s="275"/>
      <c r="I69" s="275"/>
      <c r="J69" s="275"/>
      <c r="K69" s="275"/>
      <c r="L69" s="275"/>
      <c r="M69" s="275"/>
      <c r="N69" s="275"/>
    </row>
    <row r="70" spans="2:14" x14ac:dyDescent="0.3">
      <c r="B70" s="275"/>
      <c r="C70" s="275"/>
      <c r="D70" s="275"/>
      <c r="E70" s="275"/>
      <c r="F70" s="275"/>
      <c r="G70" s="275"/>
      <c r="H70" s="275"/>
      <c r="I70" s="275"/>
      <c r="J70" s="275"/>
      <c r="K70" s="275"/>
      <c r="L70" s="275"/>
      <c r="M70" s="275"/>
      <c r="N70" s="275"/>
    </row>
    <row r="71" spans="2:14" x14ac:dyDescent="0.3">
      <c r="B71" s="275"/>
      <c r="C71" s="275"/>
      <c r="D71" s="275"/>
      <c r="E71" s="275"/>
      <c r="F71" s="275"/>
      <c r="G71" s="275"/>
      <c r="H71" s="275"/>
      <c r="I71" s="275"/>
      <c r="J71" s="275"/>
      <c r="K71" s="275"/>
      <c r="L71" s="275"/>
      <c r="M71" s="275"/>
      <c r="N71" s="275"/>
    </row>
    <row r="72" spans="2:14" x14ac:dyDescent="0.3">
      <c r="B72" s="275"/>
      <c r="C72" s="275"/>
      <c r="D72" s="275"/>
      <c r="E72" s="275"/>
      <c r="F72" s="275"/>
      <c r="G72" s="275"/>
      <c r="H72" s="275"/>
      <c r="I72" s="275"/>
      <c r="J72" s="275"/>
      <c r="K72" s="275"/>
      <c r="L72" s="275"/>
      <c r="M72" s="275"/>
      <c r="N72" s="275"/>
    </row>
    <row r="73" spans="2:14" x14ac:dyDescent="0.3">
      <c r="B73" s="275"/>
      <c r="C73" s="275"/>
      <c r="D73" s="275"/>
      <c r="E73" s="275"/>
      <c r="F73" s="275"/>
      <c r="G73" s="275"/>
      <c r="H73" s="275"/>
      <c r="I73" s="275"/>
      <c r="J73" s="275"/>
      <c r="K73" s="275"/>
      <c r="L73" s="275"/>
      <c r="M73" s="275"/>
      <c r="N73" s="275"/>
    </row>
    <row r="74" spans="2:14" x14ac:dyDescent="0.3">
      <c r="B74" s="275"/>
      <c r="C74" s="275"/>
      <c r="D74" s="275"/>
      <c r="E74" s="275"/>
      <c r="F74" s="275"/>
      <c r="G74" s="275"/>
      <c r="H74" s="275"/>
      <c r="I74" s="275"/>
      <c r="J74" s="275"/>
      <c r="K74" s="275"/>
      <c r="L74" s="275"/>
      <c r="M74" s="275"/>
      <c r="N74" s="275"/>
    </row>
    <row r="76" spans="2:14" s="11" customFormat="1" ht="40.5" x14ac:dyDescent="0.3">
      <c r="B76" s="303" t="s">
        <v>527</v>
      </c>
      <c r="C76" s="303"/>
      <c r="D76" s="303"/>
      <c r="E76" s="303"/>
      <c r="F76" s="303"/>
      <c r="G76" s="303"/>
      <c r="H76" s="303"/>
      <c r="I76" s="304"/>
      <c r="J76" s="278" t="s">
        <v>427</v>
      </c>
      <c r="K76" s="278"/>
      <c r="L76" s="16" t="s">
        <v>528</v>
      </c>
      <c r="M76" s="16" t="s">
        <v>529</v>
      </c>
      <c r="N76" s="16" t="s">
        <v>530</v>
      </c>
    </row>
    <row r="77" spans="2:14" x14ac:dyDescent="0.3">
      <c r="B77" s="36" t="s">
        <v>531</v>
      </c>
      <c r="C77" s="36"/>
      <c r="D77" s="36"/>
      <c r="E77" s="36"/>
      <c r="F77" s="36"/>
      <c r="G77" s="36"/>
      <c r="H77" s="36"/>
      <c r="I77" s="38"/>
      <c r="J77" s="36"/>
      <c r="K77" s="36"/>
      <c r="L77" s="36"/>
      <c r="M77" s="36"/>
      <c r="N77" s="36"/>
    </row>
    <row r="78" spans="2:14" x14ac:dyDescent="0.3">
      <c r="B78" s="252" t="s">
        <v>504</v>
      </c>
      <c r="C78" s="252"/>
      <c r="D78" s="252"/>
      <c r="E78" s="252"/>
      <c r="F78" s="252"/>
      <c r="G78" s="252"/>
      <c r="H78" s="252"/>
      <c r="I78" s="277"/>
      <c r="J78" s="253" t="s">
        <v>21</v>
      </c>
      <c r="K78" s="253"/>
      <c r="L78" s="49" t="s">
        <v>23</v>
      </c>
      <c r="M78" s="60">
        <v>7350.66</v>
      </c>
      <c r="N78" s="60">
        <v>0.62</v>
      </c>
    </row>
    <row r="79" spans="2:14" x14ac:dyDescent="0.3">
      <c r="B79" s="252" t="s">
        <v>503</v>
      </c>
      <c r="C79" s="252"/>
      <c r="D79" s="252"/>
      <c r="E79" s="252"/>
      <c r="F79" s="252"/>
      <c r="G79" s="252"/>
      <c r="H79" s="252"/>
      <c r="I79" s="277"/>
      <c r="J79" s="253" t="s">
        <v>20</v>
      </c>
      <c r="K79" s="253"/>
      <c r="L79" s="49" t="s">
        <v>23</v>
      </c>
      <c r="M79" s="60">
        <v>2023.77</v>
      </c>
      <c r="N79" s="60">
        <v>1</v>
      </c>
    </row>
    <row r="80" spans="2:14" x14ac:dyDescent="0.3">
      <c r="B80" s="252" t="s">
        <v>532</v>
      </c>
      <c r="C80" s="252"/>
      <c r="D80" s="252"/>
      <c r="E80" s="252"/>
      <c r="F80" s="252"/>
      <c r="G80" s="252"/>
      <c r="H80" s="252"/>
      <c r="I80" s="277"/>
      <c r="J80" s="253" t="s">
        <v>20</v>
      </c>
      <c r="K80" s="253"/>
      <c r="L80" s="49" t="s">
        <v>23</v>
      </c>
      <c r="M80" s="301">
        <v>16692.48</v>
      </c>
      <c r="N80" s="60">
        <v>0</v>
      </c>
    </row>
    <row r="81" spans="1:14" x14ac:dyDescent="0.3">
      <c r="B81" s="252" t="s">
        <v>505</v>
      </c>
      <c r="C81" s="252"/>
      <c r="D81" s="252"/>
      <c r="E81" s="252"/>
      <c r="F81" s="252"/>
      <c r="G81" s="252"/>
      <c r="H81" s="252"/>
      <c r="I81" s="277"/>
      <c r="J81" s="253" t="s">
        <v>20</v>
      </c>
      <c r="K81" s="253"/>
      <c r="L81" s="49" t="s">
        <v>23</v>
      </c>
      <c r="M81" s="302"/>
      <c r="N81" s="60">
        <v>91.3</v>
      </c>
    </row>
    <row r="82" spans="1:14" x14ac:dyDescent="0.3">
      <c r="B82" s="36" t="s">
        <v>455</v>
      </c>
      <c r="C82" s="36"/>
      <c r="D82" s="36"/>
      <c r="E82" s="36"/>
      <c r="F82" s="36"/>
      <c r="G82" s="36"/>
      <c r="H82" s="36"/>
      <c r="I82" s="38"/>
      <c r="J82" s="36"/>
      <c r="K82" s="36"/>
      <c r="L82" s="36"/>
      <c r="M82" s="156"/>
      <c r="N82" s="156"/>
    </row>
    <row r="83" spans="1:14" x14ac:dyDescent="0.3">
      <c r="B83" s="252" t="s">
        <v>506</v>
      </c>
      <c r="C83" s="252"/>
      <c r="D83" s="252"/>
      <c r="E83" s="252"/>
      <c r="F83" s="252"/>
      <c r="G83" s="252"/>
      <c r="H83" s="252"/>
      <c r="I83" s="277"/>
      <c r="J83" s="253" t="s">
        <v>22</v>
      </c>
      <c r="K83" s="253"/>
      <c r="L83" s="49" t="s">
        <v>533</v>
      </c>
      <c r="M83" s="60">
        <v>873.17</v>
      </c>
      <c r="N83" s="60">
        <v>8.7799999999999994</v>
      </c>
    </row>
    <row r="84" spans="1:14" x14ac:dyDescent="0.3">
      <c r="B84" s="252" t="s">
        <v>507</v>
      </c>
      <c r="C84" s="252"/>
      <c r="D84" s="252"/>
      <c r="E84" s="252"/>
      <c r="F84" s="252"/>
      <c r="G84" s="252"/>
      <c r="H84" s="252"/>
      <c r="I84" s="277"/>
      <c r="J84" s="253" t="s">
        <v>22</v>
      </c>
      <c r="K84" s="253"/>
      <c r="L84" s="49" t="s">
        <v>533</v>
      </c>
      <c r="M84" s="60">
        <v>2093.62</v>
      </c>
      <c r="N84" s="60">
        <v>4.47</v>
      </c>
    </row>
    <row r="85" spans="1:14" s="183" customFormat="1" ht="13.5" x14ac:dyDescent="0.3">
      <c r="B85" s="280" t="s">
        <v>534</v>
      </c>
      <c r="C85" s="264"/>
      <c r="D85" s="264"/>
      <c r="E85" s="264"/>
      <c r="F85" s="264"/>
      <c r="G85" s="264"/>
      <c r="H85" s="264"/>
      <c r="I85" s="264"/>
      <c r="J85" s="264"/>
      <c r="K85" s="264"/>
      <c r="L85" s="264"/>
      <c r="M85" s="264"/>
      <c r="N85" s="264"/>
    </row>
    <row r="86" spans="1:14" s="183" customFormat="1" ht="13.5" x14ac:dyDescent="0.3">
      <c r="B86" s="264"/>
      <c r="C86" s="264"/>
      <c r="D86" s="264"/>
      <c r="E86" s="264"/>
      <c r="F86" s="264"/>
      <c r="G86" s="264"/>
      <c r="H86" s="264"/>
      <c r="I86" s="264"/>
      <c r="J86" s="264"/>
      <c r="K86" s="264"/>
      <c r="L86" s="264"/>
      <c r="M86" s="264"/>
      <c r="N86" s="264"/>
    </row>
    <row r="87" spans="1:14" s="183" customFormat="1" ht="13.5" x14ac:dyDescent="0.3">
      <c r="B87" s="264"/>
      <c r="C87" s="264"/>
      <c r="D87" s="264"/>
      <c r="E87" s="264"/>
      <c r="F87" s="264"/>
      <c r="G87" s="264"/>
      <c r="H87" s="264"/>
      <c r="I87" s="264"/>
      <c r="J87" s="264"/>
      <c r="K87" s="264"/>
      <c r="L87" s="264"/>
      <c r="M87" s="264"/>
      <c r="N87" s="264"/>
    </row>
    <row r="90" spans="1:14" x14ac:dyDescent="0.3">
      <c r="A90" s="20"/>
      <c r="B90" s="21" t="s">
        <v>307</v>
      </c>
      <c r="C90" s="20"/>
      <c r="D90" s="20"/>
      <c r="E90" s="20"/>
      <c r="F90" s="20"/>
      <c r="G90" s="20"/>
      <c r="H90" s="20"/>
      <c r="I90" s="20"/>
      <c r="J90" s="20"/>
      <c r="K90" s="20"/>
      <c r="L90" s="20"/>
      <c r="M90" s="20"/>
      <c r="N90" s="20"/>
    </row>
    <row r="92" spans="1:14" s="47" customFormat="1" ht="13.5" x14ac:dyDescent="0.3">
      <c r="B92" s="281" t="s">
        <v>535</v>
      </c>
      <c r="C92" s="281"/>
      <c r="D92" s="281"/>
      <c r="E92" s="281"/>
      <c r="F92" s="281"/>
      <c r="G92" s="281"/>
      <c r="H92" s="281"/>
      <c r="I92" s="268" t="s">
        <v>41</v>
      </c>
      <c r="J92" s="267"/>
      <c r="K92" s="269"/>
      <c r="L92" s="268" t="s">
        <v>24</v>
      </c>
      <c r="M92" s="267"/>
      <c r="N92" s="269"/>
    </row>
    <row r="93" spans="1:14" s="47" customFormat="1" ht="25.5" x14ac:dyDescent="0.3">
      <c r="B93" s="281"/>
      <c r="C93" s="281"/>
      <c r="D93" s="281"/>
      <c r="E93" s="281"/>
      <c r="F93" s="281"/>
      <c r="G93" s="281"/>
      <c r="H93" s="281"/>
      <c r="I93" s="69" t="s">
        <v>25</v>
      </c>
      <c r="J93" s="16" t="s">
        <v>27</v>
      </c>
      <c r="K93" s="70" t="s">
        <v>26</v>
      </c>
      <c r="L93" s="69" t="s">
        <v>25</v>
      </c>
      <c r="M93" s="16" t="s">
        <v>27</v>
      </c>
      <c r="N93" s="70" t="s">
        <v>26</v>
      </c>
    </row>
    <row r="94" spans="1:14" x14ac:dyDescent="0.3">
      <c r="B94" s="252" t="s">
        <v>536</v>
      </c>
      <c r="C94" s="252"/>
      <c r="D94" s="252"/>
      <c r="E94" s="252"/>
      <c r="F94" s="252"/>
      <c r="G94" s="252"/>
      <c r="H94" s="252"/>
      <c r="I94" s="52">
        <v>16</v>
      </c>
      <c r="J94" s="49">
        <v>9</v>
      </c>
      <c r="K94" s="53">
        <v>16</v>
      </c>
      <c r="L94" s="52">
        <v>16</v>
      </c>
      <c r="M94" s="49">
        <v>9</v>
      </c>
      <c r="N94" s="53">
        <v>16</v>
      </c>
    </row>
    <row r="95" spans="1:14" x14ac:dyDescent="0.3">
      <c r="B95" s="252" t="s">
        <v>537</v>
      </c>
      <c r="C95" s="252"/>
      <c r="D95" s="252"/>
      <c r="E95" s="252"/>
      <c r="F95" s="252"/>
      <c r="G95" s="252"/>
      <c r="H95" s="252"/>
      <c r="I95" s="52">
        <v>8</v>
      </c>
      <c r="J95" s="49">
        <v>7</v>
      </c>
      <c r="K95" s="53">
        <v>24</v>
      </c>
      <c r="L95" s="52">
        <v>8</v>
      </c>
      <c r="M95" s="49">
        <v>7</v>
      </c>
      <c r="N95" s="53">
        <v>24</v>
      </c>
    </row>
    <row r="96" spans="1:14" x14ac:dyDescent="0.3">
      <c r="B96" s="252" t="s">
        <v>538</v>
      </c>
      <c r="C96" s="252"/>
      <c r="D96" s="252"/>
      <c r="E96" s="252"/>
      <c r="F96" s="252"/>
      <c r="G96" s="252"/>
      <c r="H96" s="252"/>
      <c r="I96" s="52">
        <v>26</v>
      </c>
      <c r="J96" s="49">
        <v>11</v>
      </c>
      <c r="K96" s="53">
        <v>29</v>
      </c>
      <c r="L96" s="52">
        <v>26</v>
      </c>
      <c r="M96" s="49">
        <v>9</v>
      </c>
      <c r="N96" s="53">
        <v>27</v>
      </c>
    </row>
    <row r="97" spans="1:14" x14ac:dyDescent="0.3">
      <c r="B97" s="252" t="s">
        <v>539</v>
      </c>
      <c r="C97" s="252"/>
      <c r="D97" s="252"/>
      <c r="E97" s="252"/>
      <c r="F97" s="252"/>
      <c r="G97" s="252"/>
      <c r="H97" s="252"/>
      <c r="I97" s="52">
        <v>18</v>
      </c>
      <c r="J97" s="49">
        <v>7</v>
      </c>
      <c r="K97" s="53">
        <v>11</v>
      </c>
      <c r="L97" s="52">
        <v>17</v>
      </c>
      <c r="M97" s="49">
        <v>6</v>
      </c>
      <c r="N97" s="53">
        <v>11</v>
      </c>
    </row>
    <row r="98" spans="1:14" x14ac:dyDescent="0.3">
      <c r="B98" s="252" t="s">
        <v>540</v>
      </c>
      <c r="C98" s="252"/>
      <c r="D98" s="252"/>
      <c r="E98" s="252"/>
      <c r="F98" s="252"/>
      <c r="G98" s="252"/>
      <c r="H98" s="252"/>
      <c r="I98" s="52">
        <v>165</v>
      </c>
      <c r="J98" s="49">
        <v>62</v>
      </c>
      <c r="K98" s="53">
        <v>75</v>
      </c>
      <c r="L98" s="52">
        <v>117</v>
      </c>
      <c r="M98" s="49">
        <v>16</v>
      </c>
      <c r="N98" s="53">
        <v>75</v>
      </c>
    </row>
    <row r="99" spans="1:14" x14ac:dyDescent="0.3">
      <c r="B99" s="252" t="s">
        <v>541</v>
      </c>
      <c r="C99" s="252"/>
      <c r="D99" s="252"/>
      <c r="E99" s="252"/>
      <c r="F99" s="252"/>
      <c r="G99" s="252"/>
      <c r="H99" s="252"/>
      <c r="I99" s="52">
        <v>14</v>
      </c>
      <c r="J99" s="49">
        <v>6</v>
      </c>
      <c r="K99" s="53">
        <v>9</v>
      </c>
      <c r="L99" s="52">
        <v>14</v>
      </c>
      <c r="M99" s="49">
        <v>6</v>
      </c>
      <c r="N99" s="53">
        <v>9</v>
      </c>
    </row>
    <row r="102" spans="1:14" x14ac:dyDescent="0.3">
      <c r="A102" s="20"/>
      <c r="B102" s="21" t="s">
        <v>308</v>
      </c>
      <c r="C102" s="20"/>
      <c r="D102" s="20"/>
      <c r="E102" s="20"/>
      <c r="F102" s="20"/>
      <c r="G102" s="20"/>
      <c r="H102" s="20"/>
      <c r="I102" s="20"/>
      <c r="J102" s="20"/>
      <c r="K102" s="20"/>
      <c r="L102" s="20"/>
      <c r="M102" s="20"/>
      <c r="N102" s="20"/>
    </row>
    <row r="104" spans="1:14" x14ac:dyDescent="0.3">
      <c r="B104" s="242" t="s">
        <v>542</v>
      </c>
      <c r="C104" s="242"/>
      <c r="D104" s="242"/>
      <c r="E104" s="242"/>
      <c r="F104" s="242"/>
      <c r="G104" s="242"/>
      <c r="H104" s="242"/>
      <c r="I104" s="242"/>
      <c r="J104" s="242"/>
      <c r="K104" s="242"/>
      <c r="L104" s="242"/>
      <c r="M104" s="242"/>
      <c r="N104" s="242"/>
    </row>
    <row r="105" spans="1:14" x14ac:dyDescent="0.3">
      <c r="B105" s="242"/>
      <c r="C105" s="242"/>
      <c r="D105" s="242"/>
      <c r="E105" s="242"/>
      <c r="F105" s="242"/>
      <c r="G105" s="242"/>
      <c r="H105" s="242"/>
      <c r="I105" s="242"/>
      <c r="J105" s="242"/>
      <c r="K105" s="242"/>
      <c r="L105" s="242"/>
      <c r="M105" s="242"/>
      <c r="N105" s="242"/>
    </row>
    <row r="108" spans="1:14" x14ac:dyDescent="0.3">
      <c r="A108" s="20"/>
      <c r="B108" s="21" t="s">
        <v>310</v>
      </c>
      <c r="C108" s="20"/>
      <c r="D108" s="20"/>
      <c r="E108" s="20"/>
      <c r="F108" s="20"/>
      <c r="G108" s="20"/>
      <c r="H108" s="20"/>
      <c r="I108" s="20"/>
      <c r="J108" s="20"/>
      <c r="K108" s="20"/>
      <c r="L108" s="20"/>
      <c r="M108" s="20"/>
      <c r="N108" s="20"/>
    </row>
    <row r="109" spans="1:14" x14ac:dyDescent="0.3">
      <c r="A109" s="20"/>
      <c r="B109" s="21" t="s">
        <v>309</v>
      </c>
      <c r="C109" s="20"/>
      <c r="D109" s="20"/>
      <c r="E109" s="20"/>
      <c r="F109" s="20"/>
      <c r="G109" s="20"/>
      <c r="H109" s="20"/>
      <c r="I109" s="20"/>
      <c r="J109" s="20"/>
      <c r="K109" s="20"/>
      <c r="L109" s="20"/>
      <c r="M109" s="20"/>
      <c r="N109" s="20"/>
    </row>
    <row r="111" spans="1:14" s="47" customFormat="1" ht="13.5" x14ac:dyDescent="0.3">
      <c r="B111" s="266" t="s">
        <v>544</v>
      </c>
      <c r="C111" s="266"/>
      <c r="D111" s="266"/>
      <c r="E111" s="266"/>
      <c r="F111" s="266"/>
      <c r="G111" s="266"/>
      <c r="H111" s="266"/>
      <c r="I111" s="266"/>
      <c r="J111" s="50">
        <v>2024</v>
      </c>
      <c r="K111" s="266">
        <v>2023</v>
      </c>
      <c r="L111" s="266"/>
      <c r="M111" s="299">
        <v>2022</v>
      </c>
      <c r="N111" s="300"/>
    </row>
    <row r="112" spans="1:14" s="47" customFormat="1" ht="13.5" x14ac:dyDescent="0.3">
      <c r="B112" s="266"/>
      <c r="C112" s="266"/>
      <c r="D112" s="266"/>
      <c r="E112" s="266"/>
      <c r="F112" s="266"/>
      <c r="G112" s="266"/>
      <c r="H112" s="266"/>
      <c r="I112" s="266"/>
      <c r="J112" s="50" t="s">
        <v>40</v>
      </c>
      <c r="K112" s="17" t="s">
        <v>4</v>
      </c>
      <c r="L112" s="17" t="s">
        <v>5</v>
      </c>
      <c r="M112" s="26" t="s">
        <v>4</v>
      </c>
      <c r="N112" s="27" t="s">
        <v>5</v>
      </c>
    </row>
    <row r="113" spans="1:14" x14ac:dyDescent="0.3">
      <c r="B113" s="252" t="s">
        <v>28</v>
      </c>
      <c r="C113" s="252"/>
      <c r="D113" s="252"/>
      <c r="E113" s="252"/>
      <c r="F113" s="252"/>
      <c r="G113" s="252"/>
      <c r="H113" s="252"/>
      <c r="I113" s="252"/>
      <c r="J113" s="185">
        <v>637.47670320279553</v>
      </c>
      <c r="K113" s="60">
        <v>598.50837999999999</v>
      </c>
      <c r="L113" s="60">
        <v>321.89999999999998</v>
      </c>
      <c r="M113" s="61">
        <v>41</v>
      </c>
      <c r="N113" s="62">
        <v>159.44</v>
      </c>
    </row>
    <row r="114" spans="1:14" x14ac:dyDescent="0.3">
      <c r="B114" s="252" t="s">
        <v>29</v>
      </c>
      <c r="C114" s="252"/>
      <c r="D114" s="252"/>
      <c r="E114" s="252"/>
      <c r="F114" s="252"/>
      <c r="G114" s="252"/>
      <c r="H114" s="252"/>
      <c r="I114" s="252"/>
      <c r="J114" s="185">
        <v>1275.0066311775493</v>
      </c>
      <c r="K114" s="60">
        <v>1810.2</v>
      </c>
      <c r="L114" s="60">
        <v>1182.0999999999999</v>
      </c>
      <c r="M114" s="61">
        <v>58</v>
      </c>
      <c r="N114" s="62">
        <v>579.53</v>
      </c>
    </row>
    <row r="115" spans="1:14" x14ac:dyDescent="0.3">
      <c r="B115" s="252" t="s">
        <v>30</v>
      </c>
      <c r="C115" s="252"/>
      <c r="D115" s="252"/>
      <c r="E115" s="252"/>
      <c r="F115" s="252"/>
      <c r="G115" s="252"/>
      <c r="H115" s="252"/>
      <c r="I115" s="252"/>
      <c r="J115" s="185">
        <v>85.579171163311443</v>
      </c>
      <c r="K115" s="60">
        <v>120.01764</v>
      </c>
      <c r="L115" s="60">
        <v>71.099999999999994</v>
      </c>
      <c r="M115" s="61">
        <v>4</v>
      </c>
      <c r="N115" s="62">
        <v>47.6</v>
      </c>
    </row>
    <row r="116" spans="1:14" x14ac:dyDescent="0.3">
      <c r="B116" s="252" t="s">
        <v>543</v>
      </c>
      <c r="C116" s="252"/>
      <c r="D116" s="252"/>
      <c r="E116" s="252"/>
      <c r="F116" s="252"/>
      <c r="G116" s="252"/>
      <c r="H116" s="252"/>
      <c r="I116" s="252"/>
      <c r="J116" s="185">
        <v>494.15355042931918</v>
      </c>
      <c r="K116" s="60">
        <v>418.52330000000001</v>
      </c>
      <c r="L116" s="60">
        <v>89.8</v>
      </c>
      <c r="M116" s="61">
        <v>34</v>
      </c>
      <c r="N116" s="62">
        <v>88.18</v>
      </c>
    </row>
    <row r="117" spans="1:14" x14ac:dyDescent="0.3">
      <c r="B117" s="252" t="s">
        <v>545</v>
      </c>
      <c r="C117" s="252"/>
      <c r="D117" s="252"/>
      <c r="E117" s="252"/>
      <c r="F117" s="252"/>
      <c r="G117" s="252"/>
      <c r="H117" s="252"/>
      <c r="I117" s="252"/>
      <c r="J117" s="185">
        <v>0</v>
      </c>
      <c r="K117" s="60">
        <v>0</v>
      </c>
      <c r="L117" s="60">
        <v>0</v>
      </c>
      <c r="M117" s="61">
        <v>0</v>
      </c>
      <c r="N117" s="62">
        <v>0</v>
      </c>
    </row>
    <row r="118" spans="1:14" x14ac:dyDescent="0.3">
      <c r="B118" s="252" t="s">
        <v>546</v>
      </c>
      <c r="C118" s="252"/>
      <c r="D118" s="252"/>
      <c r="E118" s="252"/>
      <c r="F118" s="252"/>
      <c r="G118" s="252"/>
      <c r="H118" s="252"/>
      <c r="I118" s="252"/>
      <c r="J118" s="185">
        <v>110.53552093296582</v>
      </c>
      <c r="K118" s="60">
        <v>138.01337000000001</v>
      </c>
      <c r="L118" s="60">
        <v>0</v>
      </c>
      <c r="M118" s="61">
        <v>6</v>
      </c>
      <c r="N118" s="62">
        <v>0</v>
      </c>
    </row>
    <row r="121" spans="1:14" x14ac:dyDescent="0.3">
      <c r="A121" s="20"/>
      <c r="B121" s="21" t="s">
        <v>311</v>
      </c>
      <c r="C121" s="20"/>
      <c r="D121" s="20"/>
      <c r="E121" s="20"/>
      <c r="F121" s="20"/>
      <c r="G121" s="20"/>
      <c r="H121" s="20"/>
      <c r="I121" s="20"/>
      <c r="J121" s="20"/>
      <c r="K121" s="20"/>
      <c r="L121" s="20"/>
      <c r="M121" s="20"/>
      <c r="N121" s="20"/>
    </row>
    <row r="123" spans="1:14" x14ac:dyDescent="0.3">
      <c r="B123" s="242" t="s">
        <v>547</v>
      </c>
      <c r="C123" s="242"/>
      <c r="D123" s="242"/>
      <c r="E123" s="242"/>
      <c r="F123" s="242"/>
      <c r="G123" s="242"/>
      <c r="H123" s="242"/>
      <c r="I123" s="242"/>
      <c r="J123" s="242"/>
      <c r="K123" s="242"/>
      <c r="L123" s="242"/>
      <c r="M123" s="242"/>
      <c r="N123" s="242"/>
    </row>
    <row r="124" spans="1:14" x14ac:dyDescent="0.3">
      <c r="B124" s="242"/>
      <c r="C124" s="242"/>
      <c r="D124" s="242"/>
      <c r="E124" s="242"/>
      <c r="F124" s="242"/>
      <c r="G124" s="242"/>
      <c r="H124" s="242"/>
      <c r="I124" s="242"/>
      <c r="J124" s="242"/>
      <c r="K124" s="242"/>
      <c r="L124" s="242"/>
      <c r="M124" s="242"/>
      <c r="N124" s="242"/>
    </row>
    <row r="125" spans="1:14" x14ac:dyDescent="0.3">
      <c r="B125" s="242"/>
      <c r="C125" s="242"/>
      <c r="D125" s="242"/>
      <c r="E125" s="242"/>
      <c r="F125" s="242"/>
      <c r="G125" s="242"/>
      <c r="H125" s="242"/>
      <c r="I125" s="242"/>
      <c r="J125" s="242"/>
      <c r="K125" s="242"/>
      <c r="L125" s="242"/>
      <c r="M125" s="242"/>
      <c r="N125" s="242"/>
    </row>
    <row r="126" spans="1:14" x14ac:dyDescent="0.3">
      <c r="B126" s="242"/>
      <c r="C126" s="242"/>
      <c r="D126" s="242"/>
      <c r="E126" s="242"/>
      <c r="F126" s="242"/>
      <c r="G126" s="242"/>
      <c r="H126" s="242"/>
      <c r="I126" s="242"/>
      <c r="J126" s="242"/>
      <c r="K126" s="242"/>
      <c r="L126" s="242"/>
      <c r="M126" s="242"/>
      <c r="N126" s="242"/>
    </row>
    <row r="127" spans="1:14" x14ac:dyDescent="0.3">
      <c r="B127" s="242"/>
      <c r="C127" s="242"/>
      <c r="D127" s="242"/>
      <c r="E127" s="242"/>
      <c r="F127" s="242"/>
      <c r="G127" s="242"/>
      <c r="H127" s="242"/>
      <c r="I127" s="242"/>
      <c r="J127" s="242"/>
      <c r="K127" s="242"/>
      <c r="L127" s="242"/>
      <c r="M127" s="242"/>
      <c r="N127" s="242"/>
    </row>
    <row r="128" spans="1:14" x14ac:dyDescent="0.3">
      <c r="B128" s="242"/>
      <c r="C128" s="242"/>
      <c r="D128" s="242"/>
      <c r="E128" s="242"/>
      <c r="F128" s="242"/>
      <c r="G128" s="242"/>
      <c r="H128" s="242"/>
      <c r="I128" s="242"/>
      <c r="J128" s="242"/>
      <c r="K128" s="242"/>
      <c r="L128" s="242"/>
      <c r="M128" s="242"/>
      <c r="N128" s="242"/>
    </row>
    <row r="131" spans="1:14" x14ac:dyDescent="0.3">
      <c r="A131" s="20"/>
      <c r="B131" s="21" t="s">
        <v>312</v>
      </c>
      <c r="C131" s="20"/>
      <c r="D131" s="20"/>
      <c r="E131" s="20"/>
      <c r="F131" s="20"/>
      <c r="G131" s="20"/>
      <c r="H131" s="20"/>
      <c r="I131" s="20"/>
      <c r="J131" s="20"/>
      <c r="K131" s="20"/>
      <c r="L131" s="20"/>
      <c r="M131" s="20"/>
      <c r="N131" s="20"/>
    </row>
    <row r="133" spans="1:14" x14ac:dyDescent="0.3">
      <c r="B133" s="275" t="s">
        <v>548</v>
      </c>
      <c r="C133" s="275"/>
      <c r="D133" s="275"/>
      <c r="E133" s="275"/>
      <c r="F133" s="275"/>
      <c r="G133" s="275"/>
      <c r="H133" s="275"/>
      <c r="I133" s="275"/>
      <c r="J133" s="275"/>
      <c r="K133" s="275"/>
      <c r="L133" s="275"/>
      <c r="M133" s="275"/>
      <c r="N133" s="275"/>
    </row>
    <row r="134" spans="1:14" x14ac:dyDescent="0.3">
      <c r="B134" s="275"/>
      <c r="C134" s="275"/>
      <c r="D134" s="275"/>
      <c r="E134" s="275"/>
      <c r="F134" s="275"/>
      <c r="G134" s="275"/>
      <c r="H134" s="275"/>
      <c r="I134" s="275"/>
      <c r="J134" s="275"/>
      <c r="K134" s="275"/>
      <c r="L134" s="275"/>
      <c r="M134" s="275"/>
      <c r="N134" s="275"/>
    </row>
    <row r="135" spans="1:14" x14ac:dyDescent="0.3">
      <c r="B135" s="275"/>
      <c r="C135" s="275"/>
      <c r="D135" s="275"/>
      <c r="E135" s="275"/>
      <c r="F135" s="275"/>
      <c r="G135" s="275"/>
      <c r="H135" s="275"/>
      <c r="I135" s="275"/>
      <c r="J135" s="275"/>
      <c r="K135" s="275"/>
      <c r="L135" s="275"/>
      <c r="M135" s="275"/>
      <c r="N135" s="275"/>
    </row>
    <row r="136" spans="1:14" x14ac:dyDescent="0.3">
      <c r="B136" s="275"/>
      <c r="C136" s="275"/>
      <c r="D136" s="275"/>
      <c r="E136" s="275"/>
      <c r="F136" s="275"/>
      <c r="G136" s="275"/>
      <c r="H136" s="275"/>
      <c r="I136" s="275"/>
      <c r="J136" s="275"/>
      <c r="K136" s="275"/>
      <c r="L136" s="275"/>
      <c r="M136" s="275"/>
      <c r="N136" s="275"/>
    </row>
    <row r="137" spans="1:14" x14ac:dyDescent="0.3">
      <c r="B137" s="275"/>
      <c r="C137" s="275"/>
      <c r="D137" s="275"/>
      <c r="E137" s="275"/>
      <c r="F137" s="275"/>
      <c r="G137" s="275"/>
      <c r="H137" s="275"/>
      <c r="I137" s="275"/>
      <c r="J137" s="275"/>
      <c r="K137" s="275"/>
      <c r="L137" s="275"/>
      <c r="M137" s="275"/>
      <c r="N137" s="275"/>
    </row>
    <row r="138" spans="1:14" x14ac:dyDescent="0.3">
      <c r="B138" s="275"/>
      <c r="C138" s="275"/>
      <c r="D138" s="275"/>
      <c r="E138" s="275"/>
      <c r="F138" s="275"/>
      <c r="G138" s="275"/>
      <c r="H138" s="275"/>
      <c r="I138" s="275"/>
      <c r="J138" s="275"/>
      <c r="K138" s="275"/>
      <c r="L138" s="275"/>
      <c r="M138" s="275"/>
      <c r="N138" s="275"/>
    </row>
    <row r="141" spans="1:14" x14ac:dyDescent="0.3">
      <c r="A141" s="20"/>
      <c r="B141" s="21" t="s">
        <v>313</v>
      </c>
      <c r="C141" s="20"/>
      <c r="D141" s="20"/>
      <c r="E141" s="20"/>
      <c r="F141" s="20"/>
      <c r="G141" s="20"/>
      <c r="H141" s="20"/>
      <c r="I141" s="20"/>
      <c r="J141" s="20"/>
      <c r="K141" s="20"/>
      <c r="L141" s="20"/>
      <c r="M141" s="20"/>
      <c r="N141" s="20"/>
    </row>
    <row r="142" spans="1:14" x14ac:dyDescent="0.3">
      <c r="A142" s="20"/>
      <c r="B142" s="21" t="s">
        <v>314</v>
      </c>
      <c r="C142" s="20"/>
      <c r="D142" s="20"/>
      <c r="E142" s="20"/>
      <c r="F142" s="20"/>
      <c r="G142" s="20"/>
      <c r="H142" s="20"/>
      <c r="I142" s="20"/>
      <c r="J142" s="20"/>
      <c r="K142" s="20"/>
      <c r="L142" s="20"/>
      <c r="M142" s="20"/>
      <c r="N142" s="20"/>
    </row>
    <row r="143" spans="1:14" x14ac:dyDescent="0.3">
      <c r="A143" s="20"/>
      <c r="B143" s="21" t="s">
        <v>315</v>
      </c>
      <c r="C143" s="20"/>
      <c r="D143" s="20"/>
      <c r="E143" s="20"/>
      <c r="F143" s="20"/>
      <c r="G143" s="20"/>
      <c r="H143" s="20"/>
      <c r="I143" s="20"/>
      <c r="J143" s="20"/>
      <c r="K143" s="20"/>
      <c r="L143" s="20"/>
      <c r="M143" s="20"/>
      <c r="N143" s="20"/>
    </row>
    <row r="145" spans="2:20" x14ac:dyDescent="0.3">
      <c r="B145" s="242" t="s">
        <v>549</v>
      </c>
      <c r="C145" s="242"/>
      <c r="D145" s="242"/>
      <c r="E145" s="242"/>
      <c r="F145" s="242"/>
      <c r="G145" s="242"/>
      <c r="H145" s="242"/>
      <c r="I145" s="242"/>
      <c r="J145" s="242"/>
      <c r="K145" s="242"/>
      <c r="L145" s="242"/>
      <c r="M145" s="242"/>
      <c r="N145" s="242"/>
    </row>
    <row r="146" spans="2:20" x14ac:dyDescent="0.3">
      <c r="B146" s="242"/>
      <c r="C146" s="242"/>
      <c r="D146" s="242"/>
      <c r="E146" s="242"/>
      <c r="F146" s="242"/>
      <c r="G146" s="242"/>
      <c r="H146" s="242"/>
      <c r="I146" s="242"/>
      <c r="J146" s="242"/>
      <c r="K146" s="242"/>
      <c r="L146" s="242"/>
      <c r="M146" s="242"/>
      <c r="N146" s="242"/>
    </row>
    <row r="147" spans="2:20" x14ac:dyDescent="0.3">
      <c r="B147" s="242"/>
      <c r="C147" s="242"/>
      <c r="D147" s="242"/>
      <c r="E147" s="242"/>
      <c r="F147" s="242"/>
      <c r="G147" s="242"/>
      <c r="H147" s="242"/>
      <c r="I147" s="242"/>
      <c r="J147" s="242"/>
      <c r="K147" s="242"/>
      <c r="L147" s="242"/>
      <c r="M147" s="242"/>
      <c r="N147" s="242"/>
    </row>
    <row r="148" spans="2:20" x14ac:dyDescent="0.3">
      <c r="B148" s="242"/>
      <c r="C148" s="242"/>
      <c r="D148" s="242"/>
      <c r="E148" s="242"/>
      <c r="F148" s="242"/>
      <c r="G148" s="242"/>
      <c r="H148" s="242"/>
      <c r="I148" s="242"/>
      <c r="J148" s="242"/>
      <c r="K148" s="242"/>
      <c r="L148" s="242"/>
      <c r="M148" s="242"/>
      <c r="N148" s="242"/>
    </row>
    <row r="150" spans="2:20" x14ac:dyDescent="0.3">
      <c r="B150" s="267" t="s">
        <v>550</v>
      </c>
      <c r="C150" s="267"/>
      <c r="D150" s="267"/>
      <c r="E150" s="269"/>
      <c r="F150" s="268">
        <v>2024</v>
      </c>
      <c r="G150" s="267"/>
      <c r="H150" s="269"/>
      <c r="I150" s="268">
        <v>2023</v>
      </c>
      <c r="J150" s="267"/>
      <c r="K150" s="267"/>
      <c r="L150" s="267"/>
      <c r="M150" s="267"/>
      <c r="N150" s="269"/>
      <c r="O150" s="268">
        <v>2022</v>
      </c>
      <c r="P150" s="267"/>
      <c r="Q150" s="267"/>
      <c r="R150" s="267"/>
      <c r="S150" s="267"/>
      <c r="T150" s="269"/>
    </row>
    <row r="151" spans="2:20" x14ac:dyDescent="0.3">
      <c r="B151" s="267"/>
      <c r="C151" s="267"/>
      <c r="D151" s="267"/>
      <c r="E151" s="269"/>
      <c r="F151" s="299" t="s">
        <v>40</v>
      </c>
      <c r="G151" s="266"/>
      <c r="H151" s="300"/>
      <c r="I151" s="267" t="s">
        <v>4</v>
      </c>
      <c r="J151" s="267"/>
      <c r="K151" s="267"/>
      <c r="L151" s="268" t="s">
        <v>5</v>
      </c>
      <c r="M151" s="267"/>
      <c r="N151" s="269"/>
      <c r="O151" s="267" t="s">
        <v>4</v>
      </c>
      <c r="P151" s="267"/>
      <c r="Q151" s="267"/>
      <c r="R151" s="268" t="s">
        <v>5</v>
      </c>
      <c r="S151" s="267"/>
      <c r="T151" s="269"/>
    </row>
    <row r="152" spans="2:20" x14ac:dyDescent="0.3">
      <c r="B152" s="278"/>
      <c r="C152" s="278"/>
      <c r="D152" s="278"/>
      <c r="E152" s="286"/>
      <c r="F152" s="69" t="s">
        <v>551</v>
      </c>
      <c r="G152" s="16" t="s">
        <v>552</v>
      </c>
      <c r="H152" s="70" t="s">
        <v>3</v>
      </c>
      <c r="I152" s="69" t="s">
        <v>551</v>
      </c>
      <c r="J152" s="16" t="s">
        <v>552</v>
      </c>
      <c r="K152" s="16" t="s">
        <v>3</v>
      </c>
      <c r="L152" s="69" t="s">
        <v>551</v>
      </c>
      <c r="M152" s="16" t="s">
        <v>552</v>
      </c>
      <c r="N152" s="70" t="s">
        <v>3</v>
      </c>
      <c r="O152" s="69" t="s">
        <v>551</v>
      </c>
      <c r="P152" s="16" t="s">
        <v>552</v>
      </c>
      <c r="Q152" s="16" t="s">
        <v>3</v>
      </c>
      <c r="R152" s="69" t="s">
        <v>551</v>
      </c>
      <c r="S152" s="16" t="s">
        <v>552</v>
      </c>
      <c r="T152" s="70" t="s">
        <v>3</v>
      </c>
    </row>
    <row r="153" spans="2:20" x14ac:dyDescent="0.3">
      <c r="B153" s="36" t="s">
        <v>553</v>
      </c>
      <c r="C153" s="194"/>
      <c r="D153" s="194"/>
      <c r="E153" s="194"/>
      <c r="F153" s="195"/>
      <c r="G153" s="194"/>
      <c r="H153" s="196"/>
      <c r="I153" s="194"/>
      <c r="J153" s="194"/>
      <c r="K153" s="194"/>
      <c r="L153" s="195"/>
      <c r="M153" s="194"/>
      <c r="N153" s="196"/>
      <c r="O153" s="194"/>
      <c r="P153" s="194"/>
      <c r="Q153" s="194"/>
      <c r="R153" s="195"/>
      <c r="S153" s="194"/>
      <c r="T153" s="196"/>
    </row>
    <row r="154" spans="2:20" x14ac:dyDescent="0.3">
      <c r="B154" s="291" t="s">
        <v>554</v>
      </c>
      <c r="C154" s="291"/>
      <c r="D154" s="291"/>
      <c r="E154" s="292"/>
      <c r="F154" s="197">
        <f>F181+I181+L181</f>
        <v>6680.665</v>
      </c>
      <c r="G154" s="198">
        <f>G181+J181+M181</f>
        <v>1429.0049999999999</v>
      </c>
      <c r="H154" s="199">
        <f>SUM(F154:G154)</f>
        <v>8109.67</v>
      </c>
      <c r="I154" s="198">
        <v>1860.25</v>
      </c>
      <c r="J154" s="198">
        <v>402.31</v>
      </c>
      <c r="K154" s="199">
        <f>SUM(I154:J154)</f>
        <v>2262.56</v>
      </c>
      <c r="L154" s="197">
        <v>408.62400000000002</v>
      </c>
      <c r="M154" s="198">
        <v>0</v>
      </c>
      <c r="N154" s="199">
        <f>SUM(L154:M154)</f>
        <v>408.62400000000002</v>
      </c>
      <c r="O154" s="198">
        <v>483</v>
      </c>
      <c r="P154" s="198">
        <v>1034</v>
      </c>
      <c r="Q154" s="199">
        <f>SUM(O154:P154)</f>
        <v>1517</v>
      </c>
      <c r="R154" s="197">
        <v>0</v>
      </c>
      <c r="S154" s="198">
        <v>0</v>
      </c>
      <c r="T154" s="199">
        <f>SUM(R154:S154)</f>
        <v>0</v>
      </c>
    </row>
    <row r="155" spans="2:20" x14ac:dyDescent="0.3">
      <c r="B155" s="291" t="s">
        <v>555</v>
      </c>
      <c r="C155" s="291"/>
      <c r="D155" s="291"/>
      <c r="E155" s="292"/>
      <c r="F155" s="197">
        <f t="shared" ref="F155:G155" si="0">F182+I182+L182</f>
        <v>3240.4096999999997</v>
      </c>
      <c r="G155" s="198">
        <f t="shared" si="0"/>
        <v>767.72</v>
      </c>
      <c r="H155" s="199">
        <f t="shared" ref="H155:H165" si="1">SUM(F155:G155)</f>
        <v>4008.1296999999995</v>
      </c>
      <c r="I155" s="198">
        <v>0</v>
      </c>
      <c r="J155" s="198">
        <v>0</v>
      </c>
      <c r="K155" s="199">
        <f t="shared" ref="K155:K165" si="2">SUM(I155:J155)</f>
        <v>0</v>
      </c>
      <c r="L155" s="197">
        <v>3276.5</v>
      </c>
      <c r="M155" s="198">
        <v>0.2</v>
      </c>
      <c r="N155" s="199">
        <f t="shared" ref="N155:N165" si="3">SUM(L155:M155)</f>
        <v>3276.7</v>
      </c>
      <c r="O155" s="198">
        <v>0</v>
      </c>
      <c r="P155" s="198">
        <v>0</v>
      </c>
      <c r="Q155" s="199">
        <f t="shared" ref="Q155:Q165" si="4">SUM(O155:P155)</f>
        <v>0</v>
      </c>
      <c r="R155" s="197">
        <v>94.7</v>
      </c>
      <c r="S155" s="198">
        <v>0.6</v>
      </c>
      <c r="T155" s="199">
        <f t="shared" ref="T155:T165" si="5">SUM(R155:S155)</f>
        <v>95.3</v>
      </c>
    </row>
    <row r="156" spans="2:20" x14ac:dyDescent="0.3">
      <c r="B156" s="291" t="s">
        <v>556</v>
      </c>
      <c r="C156" s="291"/>
      <c r="D156" s="291"/>
      <c r="E156" s="292"/>
      <c r="F156" s="197">
        <f t="shared" ref="F156:G156" si="6">F183+I183+L183</f>
        <v>1481.3519999999999</v>
      </c>
      <c r="G156" s="198">
        <f t="shared" si="6"/>
        <v>158.30000000000001</v>
      </c>
      <c r="H156" s="199">
        <f t="shared" si="1"/>
        <v>1639.6519999999998</v>
      </c>
      <c r="I156" s="198">
        <v>1783.81</v>
      </c>
      <c r="J156" s="198">
        <v>219.21</v>
      </c>
      <c r="K156" s="199">
        <f t="shared" si="2"/>
        <v>2003.02</v>
      </c>
      <c r="L156" s="197">
        <v>0</v>
      </c>
      <c r="M156" s="198">
        <v>0</v>
      </c>
      <c r="N156" s="199">
        <f t="shared" si="3"/>
        <v>0</v>
      </c>
      <c r="O156" s="198">
        <v>0</v>
      </c>
      <c r="P156" s="198">
        <v>0</v>
      </c>
      <c r="Q156" s="199">
        <f t="shared" si="4"/>
        <v>0</v>
      </c>
      <c r="R156" s="197">
        <v>0</v>
      </c>
      <c r="S156" s="198">
        <v>0</v>
      </c>
      <c r="T156" s="199">
        <f t="shared" si="5"/>
        <v>0</v>
      </c>
    </row>
    <row r="157" spans="2:20" s="2" customFormat="1" x14ac:dyDescent="0.3">
      <c r="B157" s="291" t="s">
        <v>557</v>
      </c>
      <c r="C157" s="291"/>
      <c r="D157" s="291"/>
      <c r="E157" s="292"/>
      <c r="F157" s="197">
        <f t="shared" ref="F157:G157" si="7">F184+I184+L184</f>
        <v>25.454000000000001</v>
      </c>
      <c r="G157" s="198">
        <f t="shared" si="7"/>
        <v>380.82400000000001</v>
      </c>
      <c r="H157" s="199">
        <f t="shared" si="1"/>
        <v>406.27800000000002</v>
      </c>
      <c r="I157" s="198">
        <v>0.1</v>
      </c>
      <c r="J157" s="198">
        <v>130.19999999999999</v>
      </c>
      <c r="K157" s="199">
        <f t="shared" si="2"/>
        <v>130.29999999999998</v>
      </c>
      <c r="L157" s="197">
        <v>0</v>
      </c>
      <c r="M157" s="198">
        <v>158.69999999999999</v>
      </c>
      <c r="N157" s="199">
        <f t="shared" si="3"/>
        <v>158.69999999999999</v>
      </c>
      <c r="O157" s="198">
        <v>0</v>
      </c>
      <c r="P157" s="198">
        <v>9</v>
      </c>
      <c r="Q157" s="199">
        <f t="shared" si="4"/>
        <v>9</v>
      </c>
      <c r="R157" s="197">
        <v>0</v>
      </c>
      <c r="S157" s="198">
        <v>125.3</v>
      </c>
      <c r="T157" s="199">
        <f t="shared" si="5"/>
        <v>125.3</v>
      </c>
    </row>
    <row r="158" spans="2:20" s="2" customFormat="1" x14ac:dyDescent="0.3">
      <c r="B158" s="291" t="s">
        <v>558</v>
      </c>
      <c r="C158" s="291"/>
      <c r="D158" s="291"/>
      <c r="E158" s="292"/>
      <c r="F158" s="197">
        <f t="shared" ref="F158:G158" si="8">F185+I185+L185</f>
        <v>0</v>
      </c>
      <c r="G158" s="198">
        <f t="shared" si="8"/>
        <v>57.497999999999998</v>
      </c>
      <c r="H158" s="199">
        <f t="shared" si="1"/>
        <v>57.497999999999998</v>
      </c>
      <c r="I158" s="198">
        <v>0</v>
      </c>
      <c r="J158" s="198">
        <v>0.05</v>
      </c>
      <c r="K158" s="199">
        <f t="shared" si="2"/>
        <v>0.05</v>
      </c>
      <c r="L158" s="197">
        <v>0</v>
      </c>
      <c r="M158" s="198">
        <v>0</v>
      </c>
      <c r="N158" s="199">
        <f t="shared" si="3"/>
        <v>0</v>
      </c>
      <c r="O158" s="198">
        <v>0</v>
      </c>
      <c r="P158" s="198">
        <v>0</v>
      </c>
      <c r="Q158" s="199">
        <f t="shared" si="4"/>
        <v>0</v>
      </c>
      <c r="R158" s="197">
        <v>0</v>
      </c>
      <c r="S158" s="198">
        <v>0</v>
      </c>
      <c r="T158" s="199">
        <f t="shared" si="5"/>
        <v>0</v>
      </c>
    </row>
    <row r="159" spans="2:20" s="2" customFormat="1" x14ac:dyDescent="0.3">
      <c r="B159" s="291" t="s">
        <v>559</v>
      </c>
      <c r="C159" s="291"/>
      <c r="D159" s="291"/>
      <c r="E159" s="292"/>
      <c r="F159" s="197">
        <f t="shared" ref="F159:G159" si="9">F186+I186+L186</f>
        <v>39.417000000000002</v>
      </c>
      <c r="G159" s="198">
        <f t="shared" si="9"/>
        <v>0</v>
      </c>
      <c r="H159" s="199">
        <f t="shared" si="1"/>
        <v>39.417000000000002</v>
      </c>
      <c r="I159" s="198">
        <v>0</v>
      </c>
      <c r="J159" s="198">
        <v>0</v>
      </c>
      <c r="K159" s="199">
        <f t="shared" si="2"/>
        <v>0</v>
      </c>
      <c r="L159" s="197">
        <v>17.407</v>
      </c>
      <c r="M159" s="198">
        <v>0</v>
      </c>
      <c r="N159" s="199">
        <f t="shared" si="3"/>
        <v>17.407</v>
      </c>
      <c r="O159" s="198">
        <v>0</v>
      </c>
      <c r="P159" s="198">
        <v>0</v>
      </c>
      <c r="Q159" s="199">
        <f t="shared" si="4"/>
        <v>0</v>
      </c>
      <c r="R159" s="197">
        <v>10.1</v>
      </c>
      <c r="S159" s="198">
        <v>0</v>
      </c>
      <c r="T159" s="199">
        <f t="shared" si="5"/>
        <v>10.1</v>
      </c>
    </row>
    <row r="160" spans="2:20" s="2" customFormat="1" x14ac:dyDescent="0.3">
      <c r="B160" s="291" t="s">
        <v>560</v>
      </c>
      <c r="C160" s="291"/>
      <c r="D160" s="291"/>
      <c r="E160" s="292"/>
      <c r="F160" s="197">
        <f t="shared" ref="F160:G160" si="10">F187+I187+L187</f>
        <v>7.2219999999999995</v>
      </c>
      <c r="G160" s="198">
        <f t="shared" si="10"/>
        <v>3.762</v>
      </c>
      <c r="H160" s="199">
        <f t="shared" si="1"/>
        <v>10.984</v>
      </c>
      <c r="I160" s="198">
        <v>1500</v>
      </c>
      <c r="J160" s="198">
        <v>0</v>
      </c>
      <c r="K160" s="199">
        <f t="shared" si="2"/>
        <v>1500</v>
      </c>
      <c r="L160" s="197">
        <v>0</v>
      </c>
      <c r="M160" s="198">
        <v>0</v>
      </c>
      <c r="N160" s="199">
        <f t="shared" si="3"/>
        <v>0</v>
      </c>
      <c r="O160" s="198">
        <v>0</v>
      </c>
      <c r="P160" s="198">
        <v>0</v>
      </c>
      <c r="Q160" s="199">
        <f t="shared" si="4"/>
        <v>0</v>
      </c>
      <c r="R160" s="197">
        <v>0</v>
      </c>
      <c r="S160" s="198">
        <v>0</v>
      </c>
      <c r="T160" s="199">
        <f t="shared" si="5"/>
        <v>0</v>
      </c>
    </row>
    <row r="161" spans="2:20" s="2" customFormat="1" x14ac:dyDescent="0.3">
      <c r="B161" s="291" t="s">
        <v>561</v>
      </c>
      <c r="C161" s="291"/>
      <c r="D161" s="291"/>
      <c r="E161" s="292"/>
      <c r="F161" s="197">
        <f t="shared" ref="F161:G161" si="11">F188+I188+L188</f>
        <v>3.3530000000000002</v>
      </c>
      <c r="G161" s="198">
        <f t="shared" si="11"/>
        <v>0</v>
      </c>
      <c r="H161" s="199">
        <f t="shared" si="1"/>
        <v>3.3530000000000002</v>
      </c>
      <c r="I161" s="198">
        <v>0</v>
      </c>
      <c r="J161" s="198">
        <v>0</v>
      </c>
      <c r="K161" s="199">
        <f t="shared" si="2"/>
        <v>0</v>
      </c>
      <c r="L161" s="197">
        <v>4.6500000000000004</v>
      </c>
      <c r="M161" s="198">
        <v>0</v>
      </c>
      <c r="N161" s="199">
        <f t="shared" si="3"/>
        <v>4.6500000000000004</v>
      </c>
      <c r="O161" s="198">
        <v>3</v>
      </c>
      <c r="P161" s="198">
        <v>0</v>
      </c>
      <c r="Q161" s="199">
        <f t="shared" si="4"/>
        <v>3</v>
      </c>
      <c r="R161" s="197">
        <v>58.3</v>
      </c>
      <c r="S161" s="198">
        <v>0</v>
      </c>
      <c r="T161" s="199">
        <f t="shared" si="5"/>
        <v>58.3</v>
      </c>
    </row>
    <row r="162" spans="2:20" s="2" customFormat="1" x14ac:dyDescent="0.3">
      <c r="B162" s="314" t="s">
        <v>562</v>
      </c>
      <c r="C162" s="314"/>
      <c r="D162" s="314"/>
      <c r="E162" s="315"/>
      <c r="F162" s="222">
        <f>F189+I189+L189</f>
        <v>8.01</v>
      </c>
      <c r="G162" s="223">
        <f>G189+J189+M189</f>
        <v>0</v>
      </c>
      <c r="H162" s="221">
        <f>SUM(F162:G162)</f>
        <v>8.01</v>
      </c>
      <c r="I162" s="222">
        <v>0</v>
      </c>
      <c r="J162" s="223">
        <v>118.3</v>
      </c>
      <c r="K162" s="221">
        <f>SUM(I162:J162)</f>
        <v>118.3</v>
      </c>
      <c r="L162" s="222">
        <v>3.4409999999999998</v>
      </c>
      <c r="M162" s="223">
        <v>0</v>
      </c>
      <c r="N162" s="221">
        <f>SUM(L162:M162)</f>
        <v>3.4409999999999998</v>
      </c>
      <c r="O162" s="222">
        <v>0</v>
      </c>
      <c r="P162" s="223">
        <v>0</v>
      </c>
      <c r="Q162" s="221">
        <f>SUM(O162:P162)</f>
        <v>0</v>
      </c>
      <c r="R162" s="222">
        <v>2.1</v>
      </c>
      <c r="S162" s="223">
        <v>0</v>
      </c>
      <c r="T162" s="221">
        <f>SUM(R162:S162)</f>
        <v>2.1</v>
      </c>
    </row>
    <row r="163" spans="2:20" s="2" customFormat="1" x14ac:dyDescent="0.3">
      <c r="B163" s="314" t="s">
        <v>563</v>
      </c>
      <c r="C163" s="314"/>
      <c r="D163" s="314"/>
      <c r="E163" s="315"/>
      <c r="F163" s="295">
        <f>F190+I190+L190</f>
        <v>0.57499999999999996</v>
      </c>
      <c r="G163" s="297">
        <f>G190+J190+M190</f>
        <v>0</v>
      </c>
      <c r="H163" s="293">
        <f>SUM(F163:G164)</f>
        <v>0.57499999999999996</v>
      </c>
      <c r="I163" s="295">
        <v>0</v>
      </c>
      <c r="J163" s="297">
        <v>0</v>
      </c>
      <c r="K163" s="293">
        <f>SUM(I163:J164)</f>
        <v>0</v>
      </c>
      <c r="L163" s="295">
        <v>0.372</v>
      </c>
      <c r="M163" s="297">
        <v>0</v>
      </c>
      <c r="N163" s="293">
        <f>SUM(L163:M164)</f>
        <v>0.372</v>
      </c>
      <c r="O163" s="295">
        <v>0</v>
      </c>
      <c r="P163" s="297">
        <v>0</v>
      </c>
      <c r="Q163" s="293">
        <f>SUM(O163:P164)</f>
        <v>0</v>
      </c>
      <c r="R163" s="295">
        <v>0.4</v>
      </c>
      <c r="S163" s="297">
        <v>0</v>
      </c>
      <c r="T163" s="293">
        <f>SUM(R163:S164)</f>
        <v>0.4</v>
      </c>
    </row>
    <row r="164" spans="2:20" s="2" customFormat="1" x14ac:dyDescent="0.3">
      <c r="B164" s="316"/>
      <c r="C164" s="316"/>
      <c r="D164" s="316"/>
      <c r="E164" s="317"/>
      <c r="F164" s="296"/>
      <c r="G164" s="298"/>
      <c r="H164" s="294"/>
      <c r="I164" s="296"/>
      <c r="J164" s="298"/>
      <c r="K164" s="294"/>
      <c r="L164" s="296"/>
      <c r="M164" s="298"/>
      <c r="N164" s="294"/>
      <c r="O164" s="296"/>
      <c r="P164" s="298"/>
      <c r="Q164" s="294"/>
      <c r="R164" s="296"/>
      <c r="S164" s="298"/>
      <c r="T164" s="294"/>
    </row>
    <row r="165" spans="2:20" s="2" customFormat="1" x14ac:dyDescent="0.3">
      <c r="B165" s="291" t="s">
        <v>400</v>
      </c>
      <c r="C165" s="291"/>
      <c r="D165" s="291"/>
      <c r="E165" s="292"/>
      <c r="F165" s="197">
        <f>F192+I192+L192</f>
        <v>0</v>
      </c>
      <c r="G165" s="198">
        <f>G192+J192+M192</f>
        <v>124.89399999999999</v>
      </c>
      <c r="H165" s="199">
        <f t="shared" si="1"/>
        <v>124.89399999999999</v>
      </c>
      <c r="I165" s="198">
        <v>2.4500000000000002</v>
      </c>
      <c r="J165" s="198">
        <v>12.26</v>
      </c>
      <c r="K165" s="199">
        <f t="shared" si="2"/>
        <v>14.71</v>
      </c>
      <c r="L165" s="197">
        <v>0</v>
      </c>
      <c r="M165" s="198">
        <v>0</v>
      </c>
      <c r="N165" s="199">
        <f t="shared" si="3"/>
        <v>0</v>
      </c>
      <c r="O165" s="198">
        <v>0</v>
      </c>
      <c r="P165" s="198">
        <v>0</v>
      </c>
      <c r="Q165" s="199">
        <f t="shared" si="4"/>
        <v>0</v>
      </c>
      <c r="R165" s="197">
        <v>0</v>
      </c>
      <c r="S165" s="198">
        <v>0</v>
      </c>
      <c r="T165" s="199">
        <f t="shared" si="5"/>
        <v>0</v>
      </c>
    </row>
    <row r="166" spans="2:20" s="2" customFormat="1" x14ac:dyDescent="0.3">
      <c r="B166" s="272" t="s">
        <v>564</v>
      </c>
      <c r="C166" s="272"/>
      <c r="D166" s="272"/>
      <c r="E166" s="273"/>
      <c r="F166" s="162">
        <f t="shared" ref="F166:K166" si="12">SUM(F154:F165)</f>
        <v>11486.457699999999</v>
      </c>
      <c r="G166" s="163">
        <f t="shared" si="12"/>
        <v>2922.0030000000002</v>
      </c>
      <c r="H166" s="164">
        <f t="shared" si="12"/>
        <v>14408.4607</v>
      </c>
      <c r="I166" s="162">
        <f t="shared" si="12"/>
        <v>5146.6099999999997</v>
      </c>
      <c r="J166" s="163">
        <f t="shared" si="12"/>
        <v>882.32999999999993</v>
      </c>
      <c r="K166" s="164">
        <f t="shared" si="12"/>
        <v>6028.9400000000005</v>
      </c>
      <c r="L166" s="162">
        <v>3710.944</v>
      </c>
      <c r="M166" s="163">
        <f>SUM(M154:M165)</f>
        <v>158.89999999999998</v>
      </c>
      <c r="N166" s="164">
        <f>SUM(N154:N165)</f>
        <v>3869.8939999999993</v>
      </c>
      <c r="O166" s="162">
        <f>SUM(O154:O165)</f>
        <v>486</v>
      </c>
      <c r="P166" s="163">
        <f>SUM(P154:P165)</f>
        <v>1043</v>
      </c>
      <c r="Q166" s="164">
        <f>SUM(Q154:Q165)</f>
        <v>1529</v>
      </c>
      <c r="R166" s="162">
        <v>165.5</v>
      </c>
      <c r="S166" s="163">
        <f>SUM(S154:S165)</f>
        <v>125.89999999999999</v>
      </c>
      <c r="T166" s="164">
        <v>291.3</v>
      </c>
    </row>
    <row r="167" spans="2:20" s="2" customFormat="1" x14ac:dyDescent="0.3">
      <c r="B167" s="36" t="s">
        <v>565</v>
      </c>
      <c r="C167" s="194"/>
      <c r="D167" s="194"/>
      <c r="E167" s="194"/>
      <c r="F167" s="202"/>
      <c r="G167" s="203"/>
      <c r="H167" s="204"/>
      <c r="I167" s="203"/>
      <c r="J167" s="203"/>
      <c r="K167" s="203"/>
      <c r="L167" s="202"/>
      <c r="M167" s="203"/>
      <c r="N167" s="204"/>
      <c r="O167" s="203"/>
      <c r="P167" s="203"/>
      <c r="Q167" s="203"/>
      <c r="R167" s="202"/>
      <c r="S167" s="203"/>
      <c r="T167" s="204"/>
    </row>
    <row r="168" spans="2:20" s="2" customFormat="1" x14ac:dyDescent="0.3">
      <c r="B168" s="291" t="s">
        <v>566</v>
      </c>
      <c r="C168" s="291"/>
      <c r="D168" s="291"/>
      <c r="E168" s="292"/>
      <c r="F168" s="197">
        <f>F195+I195+L195</f>
        <v>10194.678</v>
      </c>
      <c r="G168" s="198">
        <f>G195+J195+M195</f>
        <v>17285.145560000001</v>
      </c>
      <c r="H168" s="199">
        <f t="shared" ref="H168:H172" si="13">SUM(F168:G168)</f>
        <v>27479.823560000001</v>
      </c>
      <c r="I168" s="198">
        <v>4925.7299999999996</v>
      </c>
      <c r="J168" s="198">
        <v>12674.21</v>
      </c>
      <c r="K168" s="199">
        <f t="shared" ref="K168:K172" si="14">SUM(I168:J168)</f>
        <v>17599.939999999999</v>
      </c>
      <c r="L168" s="197">
        <v>0</v>
      </c>
      <c r="M168" s="198">
        <v>26.4</v>
      </c>
      <c r="N168" s="199">
        <f t="shared" ref="N168:N172" si="15">SUM(L168:M168)</f>
        <v>26.4</v>
      </c>
      <c r="O168" s="198">
        <v>613</v>
      </c>
      <c r="P168" s="198">
        <v>821</v>
      </c>
      <c r="Q168" s="199">
        <f t="shared" ref="Q168:Q172" si="16">SUM(O168:P168)</f>
        <v>1434</v>
      </c>
      <c r="R168" s="197">
        <v>0</v>
      </c>
      <c r="S168" s="198">
        <v>19.3</v>
      </c>
      <c r="T168" s="199">
        <f t="shared" ref="T168:T172" si="17">SUM(R168:S168)</f>
        <v>19.3</v>
      </c>
    </row>
    <row r="169" spans="2:20" s="2" customFormat="1" x14ac:dyDescent="0.3">
      <c r="B169" s="291" t="s">
        <v>567</v>
      </c>
      <c r="C169" s="291"/>
      <c r="D169" s="291"/>
      <c r="E169" s="292"/>
      <c r="F169" s="197">
        <f t="shared" ref="F169:G169" si="18">F196+I196+L196</f>
        <v>0</v>
      </c>
      <c r="G169" s="198">
        <f t="shared" si="18"/>
        <v>195.17500000000001</v>
      </c>
      <c r="H169" s="199">
        <f t="shared" si="13"/>
        <v>195.17500000000001</v>
      </c>
      <c r="I169" s="198">
        <v>2.08</v>
      </c>
      <c r="J169" s="198">
        <v>73.72</v>
      </c>
      <c r="K169" s="199">
        <f t="shared" si="14"/>
        <v>75.8</v>
      </c>
      <c r="L169" s="197">
        <v>0</v>
      </c>
      <c r="M169" s="198">
        <v>0</v>
      </c>
      <c r="N169" s="199">
        <f t="shared" si="15"/>
        <v>0</v>
      </c>
      <c r="O169" s="198">
        <v>493</v>
      </c>
      <c r="P169" s="198">
        <v>5</v>
      </c>
      <c r="Q169" s="199">
        <f t="shared" si="16"/>
        <v>498</v>
      </c>
      <c r="R169" s="197">
        <v>0</v>
      </c>
      <c r="S169" s="198">
        <v>0</v>
      </c>
      <c r="T169" s="199">
        <f t="shared" si="17"/>
        <v>0</v>
      </c>
    </row>
    <row r="170" spans="2:20" s="2" customFormat="1" x14ac:dyDescent="0.3">
      <c r="B170" s="291" t="s">
        <v>568</v>
      </c>
      <c r="C170" s="291"/>
      <c r="D170" s="291"/>
      <c r="E170" s="292"/>
      <c r="F170" s="197">
        <f t="shared" ref="F170:G170" si="19">F197+I197+L197</f>
        <v>36.980499999999999</v>
      </c>
      <c r="G170" s="198">
        <f t="shared" si="19"/>
        <v>0</v>
      </c>
      <c r="H170" s="199">
        <f t="shared" si="13"/>
        <v>36.980499999999999</v>
      </c>
      <c r="I170" s="198">
        <v>6.27</v>
      </c>
      <c r="J170" s="198">
        <v>227.1</v>
      </c>
      <c r="K170" s="199">
        <f t="shared" si="14"/>
        <v>233.37</v>
      </c>
      <c r="L170" s="197">
        <v>0.2</v>
      </c>
      <c r="M170" s="198">
        <v>0</v>
      </c>
      <c r="N170" s="199">
        <f t="shared" si="15"/>
        <v>0.2</v>
      </c>
      <c r="O170" s="198">
        <v>0</v>
      </c>
      <c r="P170" s="198">
        <v>29</v>
      </c>
      <c r="Q170" s="199">
        <f t="shared" si="16"/>
        <v>29</v>
      </c>
      <c r="R170" s="197">
        <v>0.1</v>
      </c>
      <c r="S170" s="198">
        <v>0</v>
      </c>
      <c r="T170" s="199">
        <f t="shared" si="17"/>
        <v>0.1</v>
      </c>
    </row>
    <row r="171" spans="2:20" s="2" customFormat="1" x14ac:dyDescent="0.3">
      <c r="B171" s="291" t="s">
        <v>569</v>
      </c>
      <c r="C171" s="291"/>
      <c r="D171" s="291"/>
      <c r="E171" s="292"/>
      <c r="F171" s="197">
        <f t="shared" ref="F171:G171" si="20">F198+I198+L198</f>
        <v>0.127</v>
      </c>
      <c r="G171" s="198">
        <f t="shared" si="20"/>
        <v>0</v>
      </c>
      <c r="H171" s="199">
        <f t="shared" si="13"/>
        <v>0.127</v>
      </c>
      <c r="I171" s="198">
        <v>0</v>
      </c>
      <c r="J171" s="198">
        <v>0</v>
      </c>
      <c r="K171" s="199">
        <f t="shared" si="14"/>
        <v>0</v>
      </c>
      <c r="L171" s="197">
        <v>0</v>
      </c>
      <c r="M171" s="198">
        <v>0</v>
      </c>
      <c r="N171" s="199">
        <f t="shared" si="15"/>
        <v>0</v>
      </c>
      <c r="O171" s="198">
        <v>0</v>
      </c>
      <c r="P171" s="198">
        <v>0</v>
      </c>
      <c r="Q171" s="199">
        <f t="shared" si="16"/>
        <v>0</v>
      </c>
      <c r="R171" s="197">
        <v>0.1</v>
      </c>
      <c r="S171" s="198">
        <v>0</v>
      </c>
      <c r="T171" s="199">
        <f t="shared" si="17"/>
        <v>0.1</v>
      </c>
    </row>
    <row r="172" spans="2:20" s="2" customFormat="1" x14ac:dyDescent="0.3">
      <c r="B172" s="291" t="s">
        <v>32</v>
      </c>
      <c r="C172" s="291"/>
      <c r="D172" s="291"/>
      <c r="E172" s="292"/>
      <c r="F172" s="197">
        <f t="shared" ref="F172:G172" si="21">F199+I199+L199</f>
        <v>0.10500000000000001</v>
      </c>
      <c r="G172" s="198">
        <f t="shared" si="21"/>
        <v>0</v>
      </c>
      <c r="H172" s="199">
        <f t="shared" si="13"/>
        <v>0.10500000000000001</v>
      </c>
      <c r="I172" s="198">
        <v>0</v>
      </c>
      <c r="J172" s="198">
        <v>0</v>
      </c>
      <c r="K172" s="199">
        <f t="shared" si="14"/>
        <v>0</v>
      </c>
      <c r="L172" s="197">
        <v>0.2</v>
      </c>
      <c r="M172" s="198">
        <v>0</v>
      </c>
      <c r="N172" s="199">
        <f t="shared" si="15"/>
        <v>0.2</v>
      </c>
      <c r="O172" s="198">
        <v>0</v>
      </c>
      <c r="P172" s="198">
        <v>0</v>
      </c>
      <c r="Q172" s="199">
        <f t="shared" si="16"/>
        <v>0</v>
      </c>
      <c r="R172" s="197">
        <v>0</v>
      </c>
      <c r="S172" s="198">
        <v>0</v>
      </c>
      <c r="T172" s="199">
        <f t="shared" si="17"/>
        <v>0</v>
      </c>
    </row>
    <row r="173" spans="2:20" s="2" customFormat="1" x14ac:dyDescent="0.3">
      <c r="B173" s="272" t="s">
        <v>570</v>
      </c>
      <c r="C173" s="272"/>
      <c r="D173" s="272"/>
      <c r="E173" s="273"/>
      <c r="F173" s="162">
        <f>SUM(F168:F172)</f>
        <v>10231.8905</v>
      </c>
      <c r="G173" s="163">
        <f>SUM(G168:G172)</f>
        <v>17480.32056</v>
      </c>
      <c r="H173" s="164">
        <f>SUM(H168:H172)</f>
        <v>27712.211060000001</v>
      </c>
      <c r="I173" s="162">
        <f t="shared" ref="I173:T173" si="22">SUM(I168:I172)</f>
        <v>4934.08</v>
      </c>
      <c r="J173" s="163">
        <f t="shared" si="22"/>
        <v>12975.029999999999</v>
      </c>
      <c r="K173" s="164">
        <f t="shared" si="22"/>
        <v>17909.109999999997</v>
      </c>
      <c r="L173" s="162">
        <f t="shared" si="22"/>
        <v>0.4</v>
      </c>
      <c r="M173" s="163">
        <f t="shared" si="22"/>
        <v>26.4</v>
      </c>
      <c r="N173" s="164">
        <f t="shared" si="22"/>
        <v>26.799999999999997</v>
      </c>
      <c r="O173" s="162">
        <f t="shared" si="22"/>
        <v>1106</v>
      </c>
      <c r="P173" s="163">
        <f t="shared" si="22"/>
        <v>855</v>
      </c>
      <c r="Q173" s="164">
        <f t="shared" si="22"/>
        <v>1961</v>
      </c>
      <c r="R173" s="162">
        <v>0.3</v>
      </c>
      <c r="S173" s="163">
        <f t="shared" si="22"/>
        <v>19.3</v>
      </c>
      <c r="T173" s="164">
        <f t="shared" si="22"/>
        <v>19.500000000000004</v>
      </c>
    </row>
    <row r="174" spans="2:20" s="2" customFormat="1" x14ac:dyDescent="0.3">
      <c r="B174" s="272" t="s">
        <v>571</v>
      </c>
      <c r="C174" s="272"/>
      <c r="D174" s="272"/>
      <c r="E174" s="273"/>
      <c r="F174" s="163">
        <f>F201+I201+L201</f>
        <v>361.178</v>
      </c>
      <c r="G174" s="163">
        <f>G201+J201+M201</f>
        <v>525.24900000000002</v>
      </c>
      <c r="H174" s="164">
        <f>F174+G174</f>
        <v>886.42700000000002</v>
      </c>
      <c r="I174" s="163">
        <v>545.85000000000036</v>
      </c>
      <c r="J174" s="163">
        <v>408.5</v>
      </c>
      <c r="K174" s="164">
        <f>I174+J174</f>
        <v>954.35000000000036</v>
      </c>
      <c r="L174" s="162">
        <v>0.6</v>
      </c>
      <c r="M174" s="163">
        <v>7.4</v>
      </c>
      <c r="N174" s="164">
        <f>L174+M174</f>
        <v>8</v>
      </c>
      <c r="O174" s="163">
        <v>746</v>
      </c>
      <c r="P174" s="163">
        <v>217</v>
      </c>
      <c r="Q174" s="164">
        <f>O174+P174</f>
        <v>963</v>
      </c>
      <c r="R174" s="162">
        <v>0.9</v>
      </c>
      <c r="S174" s="163">
        <v>3.6</v>
      </c>
      <c r="T174" s="164">
        <f>R174+S174</f>
        <v>4.5</v>
      </c>
    </row>
    <row r="175" spans="2:20" s="2" customFormat="1" x14ac:dyDescent="0.3">
      <c r="B175" s="272" t="s">
        <v>572</v>
      </c>
      <c r="C175" s="272"/>
      <c r="D175" s="272"/>
      <c r="E175" s="273"/>
      <c r="F175" s="162">
        <f>F166+F173+F174</f>
        <v>22079.5262</v>
      </c>
      <c r="G175" s="163">
        <f>G166+G173+G174</f>
        <v>20927.572560000001</v>
      </c>
      <c r="H175" s="164">
        <f>H166+H173+H174</f>
        <v>43007.098760000001</v>
      </c>
      <c r="I175" s="162">
        <f t="shared" ref="I175:T175" si="23">I166+I173+I174</f>
        <v>10626.539999999999</v>
      </c>
      <c r="J175" s="163">
        <f t="shared" si="23"/>
        <v>14265.859999999999</v>
      </c>
      <c r="K175" s="164">
        <f t="shared" si="23"/>
        <v>24892.399999999994</v>
      </c>
      <c r="L175" s="162">
        <f t="shared" si="23"/>
        <v>3711.944</v>
      </c>
      <c r="M175" s="163">
        <f t="shared" si="23"/>
        <v>192.7</v>
      </c>
      <c r="N175" s="164">
        <f t="shared" si="23"/>
        <v>3904.6939999999995</v>
      </c>
      <c r="O175" s="162">
        <f t="shared" si="23"/>
        <v>2338</v>
      </c>
      <c r="P175" s="163">
        <f t="shared" si="23"/>
        <v>2115</v>
      </c>
      <c r="Q175" s="164">
        <f t="shared" si="23"/>
        <v>4453</v>
      </c>
      <c r="R175" s="162">
        <f t="shared" si="23"/>
        <v>166.70000000000002</v>
      </c>
      <c r="S175" s="163">
        <f t="shared" si="23"/>
        <v>148.79999999999998</v>
      </c>
      <c r="T175" s="164">
        <f t="shared" si="23"/>
        <v>315.3</v>
      </c>
    </row>
    <row r="176" spans="2:20" s="205" customFormat="1" ht="13.5" x14ac:dyDescent="0.3">
      <c r="B176" s="313" t="s">
        <v>573</v>
      </c>
      <c r="C176" s="313"/>
      <c r="D176" s="313"/>
      <c r="E176" s="313"/>
      <c r="F176" s="313"/>
      <c r="G176" s="313"/>
      <c r="H176" s="313"/>
      <c r="I176" s="313"/>
      <c r="J176" s="313"/>
      <c r="K176" s="313"/>
      <c r="L176" s="313"/>
      <c r="M176" s="313"/>
      <c r="N176" s="313"/>
    </row>
    <row r="177" spans="2:14" s="2" customFormat="1" x14ac:dyDescent="0.3"/>
    <row r="178" spans="2:14" s="1" customFormat="1" ht="13.5" x14ac:dyDescent="0.25">
      <c r="B178" s="267" t="s">
        <v>574</v>
      </c>
      <c r="C178" s="267"/>
      <c r="D178" s="267"/>
      <c r="E178" s="267"/>
      <c r="F178" s="268" t="s">
        <v>15</v>
      </c>
      <c r="G178" s="267"/>
      <c r="H178" s="269"/>
      <c r="I178" s="267" t="s">
        <v>31</v>
      </c>
      <c r="J178" s="267"/>
      <c r="K178" s="267"/>
      <c r="L178" s="268" t="s">
        <v>16</v>
      </c>
      <c r="M178" s="267"/>
      <c r="N178" s="269"/>
    </row>
    <row r="179" spans="2:14" s="1" customFormat="1" ht="13.5" x14ac:dyDescent="0.25">
      <c r="B179" s="267"/>
      <c r="C179" s="267"/>
      <c r="D179" s="267"/>
      <c r="E179" s="267"/>
      <c r="F179" s="69" t="s">
        <v>551</v>
      </c>
      <c r="G179" s="16" t="s">
        <v>552</v>
      </c>
      <c r="H179" s="70" t="s">
        <v>3</v>
      </c>
      <c r="I179" s="69" t="s">
        <v>551</v>
      </c>
      <c r="J179" s="16" t="s">
        <v>552</v>
      </c>
      <c r="K179" s="70" t="s">
        <v>3</v>
      </c>
      <c r="L179" s="69" t="s">
        <v>551</v>
      </c>
      <c r="M179" s="16" t="s">
        <v>552</v>
      </c>
      <c r="N179" s="70" t="s">
        <v>3</v>
      </c>
    </row>
    <row r="180" spans="2:14" s="2" customFormat="1" x14ac:dyDescent="0.3">
      <c r="B180" s="36" t="s">
        <v>553</v>
      </c>
      <c r="C180" s="194"/>
      <c r="D180" s="194"/>
      <c r="E180" s="194"/>
      <c r="F180" s="195"/>
      <c r="G180" s="194"/>
      <c r="H180" s="196"/>
      <c r="I180" s="194"/>
      <c r="J180" s="194"/>
      <c r="K180" s="194"/>
      <c r="L180" s="195"/>
      <c r="M180" s="194"/>
      <c r="N180" s="196"/>
    </row>
    <row r="181" spans="2:14" s="2" customFormat="1" x14ac:dyDescent="0.3">
      <c r="B181" s="291" t="s">
        <v>554</v>
      </c>
      <c r="C181" s="291"/>
      <c r="D181" s="291"/>
      <c r="E181" s="292"/>
      <c r="F181" s="197">
        <v>2484.75</v>
      </c>
      <c r="G181" s="198">
        <v>283.67</v>
      </c>
      <c r="H181" s="199">
        <f>SUM(F181:G181)</f>
        <v>2768.42</v>
      </c>
      <c r="I181" s="197">
        <v>1223.57</v>
      </c>
      <c r="J181" s="198">
        <v>0</v>
      </c>
      <c r="K181" s="199">
        <f>SUM(I181:J181)</f>
        <v>1223.57</v>
      </c>
      <c r="L181" s="200">
        <v>2972.3450000000003</v>
      </c>
      <c r="M181" s="201">
        <v>1145.3349999999998</v>
      </c>
      <c r="N181" s="199">
        <f>SUM(L181:M181)</f>
        <v>4117.68</v>
      </c>
    </row>
    <row r="182" spans="2:14" s="2" customFormat="1" x14ac:dyDescent="0.3">
      <c r="B182" s="291" t="s">
        <v>555</v>
      </c>
      <c r="C182" s="291"/>
      <c r="D182" s="291"/>
      <c r="E182" s="292"/>
      <c r="F182" s="197">
        <v>2804.41</v>
      </c>
      <c r="G182" s="198">
        <v>70.95</v>
      </c>
      <c r="H182" s="199">
        <f t="shared" ref="H182:H188" si="24">SUM(F182:G182)</f>
        <v>2875.3599999999997</v>
      </c>
      <c r="I182" s="198">
        <v>0</v>
      </c>
      <c r="J182" s="198">
        <v>0</v>
      </c>
      <c r="K182" s="199">
        <f t="shared" ref="K182:K188" si="25">SUM(I182:J182)</f>
        <v>0</v>
      </c>
      <c r="L182" s="200">
        <v>435.99969999999996</v>
      </c>
      <c r="M182" s="201">
        <v>696.77</v>
      </c>
      <c r="N182" s="199">
        <f t="shared" ref="N182:N188" si="26">SUM(L182:M182)</f>
        <v>1132.7696999999998</v>
      </c>
    </row>
    <row r="183" spans="2:14" s="2" customFormat="1" x14ac:dyDescent="0.3">
      <c r="B183" s="291" t="s">
        <v>556</v>
      </c>
      <c r="C183" s="291"/>
      <c r="D183" s="291"/>
      <c r="E183" s="292"/>
      <c r="F183" s="197">
        <v>1436.85</v>
      </c>
      <c r="G183" s="198">
        <v>158.30000000000001</v>
      </c>
      <c r="H183" s="199">
        <f t="shared" si="24"/>
        <v>1595.1499999999999</v>
      </c>
      <c r="I183" s="197">
        <v>33.906999999999996</v>
      </c>
      <c r="J183" s="198">
        <v>0</v>
      </c>
      <c r="K183" s="199">
        <f t="shared" si="25"/>
        <v>33.906999999999996</v>
      </c>
      <c r="L183" s="200">
        <v>10.595000000000001</v>
      </c>
      <c r="M183" s="201">
        <v>0</v>
      </c>
      <c r="N183" s="199">
        <f t="shared" si="26"/>
        <v>10.595000000000001</v>
      </c>
    </row>
    <row r="184" spans="2:14" s="2" customFormat="1" x14ac:dyDescent="0.3">
      <c r="B184" s="291" t="s">
        <v>557</v>
      </c>
      <c r="C184" s="291"/>
      <c r="D184" s="291"/>
      <c r="E184" s="292"/>
      <c r="F184" s="197">
        <v>25.454000000000001</v>
      </c>
      <c r="G184" s="198">
        <v>60.91</v>
      </c>
      <c r="H184" s="199">
        <f t="shared" si="24"/>
        <v>86.364000000000004</v>
      </c>
      <c r="I184" s="197">
        <v>0</v>
      </c>
      <c r="J184" s="198">
        <v>7.5979999999999999</v>
      </c>
      <c r="K184" s="199">
        <f t="shared" si="25"/>
        <v>7.5979999999999999</v>
      </c>
      <c r="L184" s="200">
        <v>0</v>
      </c>
      <c r="M184" s="201">
        <v>312.31600000000003</v>
      </c>
      <c r="N184" s="199">
        <f t="shared" si="26"/>
        <v>312.31600000000003</v>
      </c>
    </row>
    <row r="185" spans="2:14" s="2" customFormat="1" x14ac:dyDescent="0.3">
      <c r="B185" s="291" t="s">
        <v>558</v>
      </c>
      <c r="C185" s="291"/>
      <c r="D185" s="291"/>
      <c r="E185" s="292"/>
      <c r="F185" s="197">
        <v>0</v>
      </c>
      <c r="G185" s="198">
        <v>7.3999999999999996E-2</v>
      </c>
      <c r="H185" s="199">
        <f t="shared" si="24"/>
        <v>7.3999999999999996E-2</v>
      </c>
      <c r="I185" s="198">
        <v>0</v>
      </c>
      <c r="J185" s="198">
        <v>0</v>
      </c>
      <c r="K185" s="199">
        <f t="shared" si="25"/>
        <v>0</v>
      </c>
      <c r="L185" s="197">
        <v>0</v>
      </c>
      <c r="M185" s="198">
        <v>57.423999999999999</v>
      </c>
      <c r="N185" s="199">
        <f t="shared" si="26"/>
        <v>57.423999999999999</v>
      </c>
    </row>
    <row r="186" spans="2:14" s="2" customFormat="1" x14ac:dyDescent="0.3">
      <c r="B186" s="291" t="s">
        <v>559</v>
      </c>
      <c r="C186" s="291"/>
      <c r="D186" s="291"/>
      <c r="E186" s="292"/>
      <c r="F186" s="197">
        <v>1.3260000000000001</v>
      </c>
      <c r="G186" s="198">
        <v>0</v>
      </c>
      <c r="H186" s="199">
        <f t="shared" si="24"/>
        <v>1.3260000000000001</v>
      </c>
      <c r="I186" s="198">
        <v>0</v>
      </c>
      <c r="J186" s="198">
        <v>0</v>
      </c>
      <c r="K186" s="199">
        <f t="shared" si="25"/>
        <v>0</v>
      </c>
      <c r="L186" s="200">
        <v>38.091000000000001</v>
      </c>
      <c r="M186" s="201">
        <v>0</v>
      </c>
      <c r="N186" s="199">
        <f t="shared" si="26"/>
        <v>38.091000000000001</v>
      </c>
    </row>
    <row r="187" spans="2:14" s="2" customFormat="1" x14ac:dyDescent="0.3">
      <c r="B187" s="291" t="s">
        <v>560</v>
      </c>
      <c r="C187" s="291"/>
      <c r="D187" s="291"/>
      <c r="E187" s="292"/>
      <c r="F187" s="197">
        <v>0.45200000000000001</v>
      </c>
      <c r="G187" s="198">
        <v>0</v>
      </c>
      <c r="H187" s="199">
        <f t="shared" si="24"/>
        <v>0.45200000000000001</v>
      </c>
      <c r="I187" s="198">
        <v>0</v>
      </c>
      <c r="J187" s="198">
        <v>0</v>
      </c>
      <c r="K187" s="199">
        <f t="shared" si="25"/>
        <v>0</v>
      </c>
      <c r="L187" s="197">
        <v>6.77</v>
      </c>
      <c r="M187" s="198">
        <v>3.762</v>
      </c>
      <c r="N187" s="199">
        <f t="shared" si="26"/>
        <v>10.532</v>
      </c>
    </row>
    <row r="188" spans="2:14" s="2" customFormat="1" x14ac:dyDescent="0.3">
      <c r="B188" s="291" t="s">
        <v>561</v>
      </c>
      <c r="C188" s="291"/>
      <c r="D188" s="291"/>
      <c r="E188" s="292"/>
      <c r="F188" s="197">
        <v>1.25</v>
      </c>
      <c r="G188" s="198">
        <v>0</v>
      </c>
      <c r="H188" s="199">
        <f t="shared" si="24"/>
        <v>1.25</v>
      </c>
      <c r="I188" s="198">
        <v>0</v>
      </c>
      <c r="J188" s="198">
        <v>0</v>
      </c>
      <c r="K188" s="199">
        <f t="shared" si="25"/>
        <v>0</v>
      </c>
      <c r="L188" s="200">
        <v>2.1030000000000002</v>
      </c>
      <c r="M188" s="201">
        <v>0</v>
      </c>
      <c r="N188" s="199">
        <f t="shared" si="26"/>
        <v>2.1030000000000002</v>
      </c>
    </row>
    <row r="189" spans="2:14" s="2" customFormat="1" x14ac:dyDescent="0.3">
      <c r="B189" s="314" t="s">
        <v>562</v>
      </c>
      <c r="C189" s="314"/>
      <c r="D189" s="314"/>
      <c r="E189" s="315"/>
      <c r="F189" s="222">
        <v>0</v>
      </c>
      <c r="G189" s="223">
        <v>0</v>
      </c>
      <c r="H189" s="221">
        <f>SUM(F189:G189)</f>
        <v>0</v>
      </c>
      <c r="I189" s="222">
        <v>0</v>
      </c>
      <c r="J189" s="223">
        <v>0</v>
      </c>
      <c r="K189" s="221">
        <f>SUM(I189:J189)</f>
        <v>0</v>
      </c>
      <c r="L189" s="222">
        <v>8.01</v>
      </c>
      <c r="M189" s="223">
        <v>0</v>
      </c>
      <c r="N189" s="221">
        <f>SUM(L189:M189)</f>
        <v>8.01</v>
      </c>
    </row>
    <row r="190" spans="2:14" s="2" customFormat="1" ht="16.5" customHeight="1" x14ac:dyDescent="0.3">
      <c r="B190" s="314" t="s">
        <v>563</v>
      </c>
      <c r="C190" s="314"/>
      <c r="D190" s="314"/>
      <c r="E190" s="315"/>
      <c r="F190" s="295">
        <v>0</v>
      </c>
      <c r="G190" s="297">
        <v>0</v>
      </c>
      <c r="H190" s="293">
        <f>SUM(F190:G191)</f>
        <v>0</v>
      </c>
      <c r="I190" s="295">
        <v>0</v>
      </c>
      <c r="J190" s="297">
        <v>0</v>
      </c>
      <c r="K190" s="293">
        <f>SUM(I190:J191)</f>
        <v>0</v>
      </c>
      <c r="L190" s="295">
        <v>0.57499999999999996</v>
      </c>
      <c r="M190" s="297">
        <v>0</v>
      </c>
      <c r="N190" s="293">
        <f>SUM(L190:M191)</f>
        <v>0.57499999999999996</v>
      </c>
    </row>
    <row r="191" spans="2:14" s="2" customFormat="1" x14ac:dyDescent="0.3">
      <c r="B191" s="316"/>
      <c r="C191" s="316"/>
      <c r="D191" s="316"/>
      <c r="E191" s="317"/>
      <c r="F191" s="296"/>
      <c r="G191" s="298"/>
      <c r="H191" s="294"/>
      <c r="I191" s="296"/>
      <c r="J191" s="298"/>
      <c r="K191" s="294"/>
      <c r="L191" s="296"/>
      <c r="M191" s="298"/>
      <c r="N191" s="294"/>
    </row>
    <row r="192" spans="2:14" s="2" customFormat="1" x14ac:dyDescent="0.3">
      <c r="B192" s="291" t="s">
        <v>400</v>
      </c>
      <c r="C192" s="291"/>
      <c r="D192" s="291"/>
      <c r="E192" s="292"/>
      <c r="F192" s="197">
        <v>0</v>
      </c>
      <c r="G192" s="198">
        <v>52.293999999999997</v>
      </c>
      <c r="H192" s="199">
        <f>SUM(F192:G192)</f>
        <v>52.293999999999997</v>
      </c>
      <c r="I192" s="197">
        <v>0</v>
      </c>
      <c r="J192" s="198">
        <v>72.599999999999994</v>
      </c>
      <c r="K192" s="199">
        <f>SUM(I192:J192)</f>
        <v>72.599999999999994</v>
      </c>
      <c r="L192" s="197">
        <v>0</v>
      </c>
      <c r="M192" s="198">
        <v>0</v>
      </c>
      <c r="N192" s="199">
        <f>SUM(L192:M192)</f>
        <v>0</v>
      </c>
    </row>
    <row r="193" spans="1:14" s="2" customFormat="1" x14ac:dyDescent="0.3">
      <c r="B193" s="272" t="s">
        <v>564</v>
      </c>
      <c r="C193" s="272"/>
      <c r="D193" s="272"/>
      <c r="E193" s="273"/>
      <c r="F193" s="162">
        <f t="shared" ref="F193:N193" si="27">SUM(F181:F192)</f>
        <v>6754.4920000000002</v>
      </c>
      <c r="G193" s="163">
        <f t="shared" si="27"/>
        <v>626.19799999999998</v>
      </c>
      <c r="H193" s="164">
        <f t="shared" si="27"/>
        <v>7380.6899999999987</v>
      </c>
      <c r="I193" s="162">
        <f t="shared" si="27"/>
        <v>1257.4769999999999</v>
      </c>
      <c r="J193" s="163">
        <f t="shared" si="27"/>
        <v>80.197999999999993</v>
      </c>
      <c r="K193" s="164">
        <f t="shared" si="27"/>
        <v>1337.6749999999997</v>
      </c>
      <c r="L193" s="162">
        <f t="shared" si="27"/>
        <v>3474.4886999999999</v>
      </c>
      <c r="M193" s="163">
        <f t="shared" si="27"/>
        <v>2215.607</v>
      </c>
      <c r="N193" s="164">
        <f t="shared" si="27"/>
        <v>5690.0957000000008</v>
      </c>
    </row>
    <row r="194" spans="1:14" s="2" customFormat="1" x14ac:dyDescent="0.3">
      <c r="B194" s="36" t="s">
        <v>565</v>
      </c>
      <c r="C194" s="194"/>
      <c r="D194" s="194"/>
      <c r="E194" s="194"/>
      <c r="F194" s="202"/>
      <c r="G194" s="203"/>
      <c r="H194" s="204"/>
      <c r="I194" s="203"/>
      <c r="J194" s="203"/>
      <c r="K194" s="203"/>
      <c r="L194" s="202"/>
      <c r="M194" s="203"/>
      <c r="N194" s="204"/>
    </row>
    <row r="195" spans="1:14" s="2" customFormat="1" x14ac:dyDescent="0.3">
      <c r="B195" s="291" t="s">
        <v>566</v>
      </c>
      <c r="C195" s="291"/>
      <c r="D195" s="291"/>
      <c r="E195" s="292"/>
      <c r="F195" s="197">
        <v>9132.58</v>
      </c>
      <c r="G195" s="198">
        <v>16537.38</v>
      </c>
      <c r="H195" s="199">
        <f>SUM(F195:G195)</f>
        <v>25669.96</v>
      </c>
      <c r="I195" s="197">
        <v>1061.83</v>
      </c>
      <c r="J195" s="198">
        <v>623.13</v>
      </c>
      <c r="K195" s="199">
        <f>SUM(I195:J195)</f>
        <v>1684.96</v>
      </c>
      <c r="L195" s="197">
        <v>0.26800000000000002</v>
      </c>
      <c r="M195" s="198">
        <v>124.63556</v>
      </c>
      <c r="N195" s="199">
        <f>SUM(L195:M195)</f>
        <v>124.90356</v>
      </c>
    </row>
    <row r="196" spans="1:14" s="2" customFormat="1" x14ac:dyDescent="0.3">
      <c r="B196" s="291" t="s">
        <v>567</v>
      </c>
      <c r="C196" s="291"/>
      <c r="D196" s="291"/>
      <c r="E196" s="292"/>
      <c r="F196" s="197">
        <v>0</v>
      </c>
      <c r="G196" s="198">
        <v>154.49</v>
      </c>
      <c r="H196" s="199">
        <f t="shared" ref="H196:H199" si="28">SUM(F196:G196)</f>
        <v>154.49</v>
      </c>
      <c r="I196" s="197">
        <v>0</v>
      </c>
      <c r="J196" s="198">
        <v>38.520000000000003</v>
      </c>
      <c r="K196" s="199">
        <f t="shared" ref="K196:K199" si="29">SUM(I196:J196)</f>
        <v>38.520000000000003</v>
      </c>
      <c r="L196" s="197">
        <v>0</v>
      </c>
      <c r="M196" s="198">
        <v>2.165</v>
      </c>
      <c r="N196" s="199">
        <f t="shared" ref="N196:N199" si="30">SUM(L196:M196)</f>
        <v>2.165</v>
      </c>
    </row>
    <row r="197" spans="1:14" s="2" customFormat="1" x14ac:dyDescent="0.3">
      <c r="B197" s="291" t="s">
        <v>568</v>
      </c>
      <c r="C197" s="291"/>
      <c r="D197" s="291"/>
      <c r="E197" s="292"/>
      <c r="F197" s="197">
        <v>29.83</v>
      </c>
      <c r="G197" s="198">
        <v>0</v>
      </c>
      <c r="H197" s="199">
        <f t="shared" si="28"/>
        <v>29.83</v>
      </c>
      <c r="I197" s="197">
        <v>7.0279999999999996</v>
      </c>
      <c r="J197" s="198">
        <v>0</v>
      </c>
      <c r="K197" s="199">
        <f t="shared" si="29"/>
        <v>7.0279999999999996</v>
      </c>
      <c r="L197" s="197">
        <v>0.1225</v>
      </c>
      <c r="M197" s="198">
        <v>0</v>
      </c>
      <c r="N197" s="199">
        <f t="shared" si="30"/>
        <v>0.1225</v>
      </c>
    </row>
    <row r="198" spans="1:14" s="2" customFormat="1" x14ac:dyDescent="0.3">
      <c r="B198" s="291" t="s">
        <v>569</v>
      </c>
      <c r="C198" s="291"/>
      <c r="D198" s="291"/>
      <c r="E198" s="292"/>
      <c r="F198" s="197">
        <v>0</v>
      </c>
      <c r="G198" s="198">
        <v>0</v>
      </c>
      <c r="H198" s="199">
        <f t="shared" si="28"/>
        <v>0</v>
      </c>
      <c r="I198" s="197">
        <v>0</v>
      </c>
      <c r="J198" s="198">
        <v>0</v>
      </c>
      <c r="K198" s="199">
        <f t="shared" si="29"/>
        <v>0</v>
      </c>
      <c r="L198" s="197">
        <v>0.127</v>
      </c>
      <c r="M198" s="198">
        <v>0</v>
      </c>
      <c r="N198" s="199">
        <f t="shared" si="30"/>
        <v>0.127</v>
      </c>
    </row>
    <row r="199" spans="1:14" s="2" customFormat="1" x14ac:dyDescent="0.3">
      <c r="B199" s="291" t="s">
        <v>32</v>
      </c>
      <c r="C199" s="291"/>
      <c r="D199" s="291"/>
      <c r="E199" s="292"/>
      <c r="F199" s="197">
        <v>0</v>
      </c>
      <c r="G199" s="198">
        <v>0</v>
      </c>
      <c r="H199" s="199">
        <f t="shared" si="28"/>
        <v>0</v>
      </c>
      <c r="I199" s="197">
        <v>0</v>
      </c>
      <c r="J199" s="198">
        <v>0</v>
      </c>
      <c r="K199" s="199">
        <f t="shared" si="29"/>
        <v>0</v>
      </c>
      <c r="L199" s="197">
        <v>0.10500000000000001</v>
      </c>
      <c r="M199" s="198">
        <v>0</v>
      </c>
      <c r="N199" s="199">
        <f t="shared" si="30"/>
        <v>0.10500000000000001</v>
      </c>
    </row>
    <row r="200" spans="1:14" s="2" customFormat="1" x14ac:dyDescent="0.3">
      <c r="B200" s="272" t="s">
        <v>570</v>
      </c>
      <c r="C200" s="272"/>
      <c r="D200" s="272"/>
      <c r="E200" s="273"/>
      <c r="F200" s="162">
        <f t="shared" ref="F200:N200" si="31">SUM(F195:F199)</f>
        <v>9162.41</v>
      </c>
      <c r="G200" s="163">
        <f t="shared" si="31"/>
        <v>16691.870000000003</v>
      </c>
      <c r="H200" s="164">
        <f t="shared" si="31"/>
        <v>25854.280000000002</v>
      </c>
      <c r="I200" s="162">
        <f t="shared" si="31"/>
        <v>1068.8579999999999</v>
      </c>
      <c r="J200" s="163">
        <f t="shared" si="31"/>
        <v>661.65</v>
      </c>
      <c r="K200" s="164">
        <f t="shared" si="31"/>
        <v>1730.508</v>
      </c>
      <c r="L200" s="162">
        <f t="shared" si="31"/>
        <v>0.62250000000000005</v>
      </c>
      <c r="M200" s="163">
        <f t="shared" si="31"/>
        <v>126.80056</v>
      </c>
      <c r="N200" s="164">
        <f t="shared" si="31"/>
        <v>127.42306000000001</v>
      </c>
    </row>
    <row r="201" spans="1:14" s="2" customFormat="1" x14ac:dyDescent="0.3">
      <c r="B201" s="272" t="s">
        <v>571</v>
      </c>
      <c r="C201" s="272"/>
      <c r="D201" s="272"/>
      <c r="E201" s="273"/>
      <c r="F201" s="162">
        <v>206.3</v>
      </c>
      <c r="G201" s="163">
        <v>388.71</v>
      </c>
      <c r="H201" s="164">
        <f>SUM(F201:G201)</f>
        <v>595.01</v>
      </c>
      <c r="I201" s="163">
        <v>14.87</v>
      </c>
      <c r="J201" s="163">
        <v>109.29</v>
      </c>
      <c r="K201" s="164">
        <f>SUM(I201:J201)</f>
        <v>124.16000000000001</v>
      </c>
      <c r="L201" s="162">
        <v>140.00800000000001</v>
      </c>
      <c r="M201" s="163">
        <v>27.248999999999999</v>
      </c>
      <c r="N201" s="164">
        <f>SUM(L201:M201)</f>
        <v>167.25700000000001</v>
      </c>
    </row>
    <row r="202" spans="1:14" s="2" customFormat="1" ht="14.25" customHeight="1" x14ac:dyDescent="0.3">
      <c r="B202" s="272" t="s">
        <v>572</v>
      </c>
      <c r="C202" s="272"/>
      <c r="D202" s="272"/>
      <c r="E202" s="273"/>
      <c r="F202" s="162">
        <f t="shared" ref="F202:N202" si="32">F193+F200+F201</f>
        <v>16123.201999999999</v>
      </c>
      <c r="G202" s="163">
        <f t="shared" si="32"/>
        <v>17706.778000000002</v>
      </c>
      <c r="H202" s="164">
        <f t="shared" si="32"/>
        <v>33829.980000000003</v>
      </c>
      <c r="I202" s="162">
        <f t="shared" si="32"/>
        <v>2341.2049999999999</v>
      </c>
      <c r="J202" s="163">
        <f t="shared" si="32"/>
        <v>851.13799999999992</v>
      </c>
      <c r="K202" s="164">
        <f t="shared" si="32"/>
        <v>3192.3429999999998</v>
      </c>
      <c r="L202" s="162">
        <f t="shared" si="32"/>
        <v>3615.1191999999996</v>
      </c>
      <c r="M202" s="163">
        <f t="shared" si="32"/>
        <v>2369.6565599999999</v>
      </c>
      <c r="N202" s="164">
        <f t="shared" si="32"/>
        <v>5984.7757600000004</v>
      </c>
    </row>
    <row r="203" spans="1:14" s="205" customFormat="1" ht="13.5" customHeight="1" x14ac:dyDescent="0.3">
      <c r="B203" s="313" t="s">
        <v>573</v>
      </c>
      <c r="C203" s="313"/>
      <c r="D203" s="313"/>
      <c r="E203" s="313"/>
      <c r="F203" s="313"/>
      <c r="G203" s="313"/>
      <c r="H203" s="313"/>
      <c r="I203" s="313"/>
      <c r="J203" s="313"/>
      <c r="K203" s="313"/>
      <c r="L203" s="313"/>
      <c r="M203" s="313"/>
      <c r="N203" s="313"/>
    </row>
    <row r="204" spans="1:14" customFormat="1" ht="16.5" x14ac:dyDescent="0.3"/>
    <row r="206" spans="1:14" x14ac:dyDescent="0.3">
      <c r="A206" s="20"/>
      <c r="B206" s="21" t="s">
        <v>316</v>
      </c>
      <c r="C206" s="20"/>
      <c r="D206" s="20"/>
      <c r="E206" s="20"/>
      <c r="F206" s="20"/>
      <c r="G206" s="20"/>
      <c r="H206" s="20"/>
      <c r="I206" s="20"/>
      <c r="J206" s="20"/>
      <c r="K206" s="20"/>
      <c r="L206" s="20"/>
      <c r="M206" s="20"/>
      <c r="N206" s="20"/>
    </row>
    <row r="208" spans="1:14" ht="14.25" customHeight="1" x14ac:dyDescent="0.3">
      <c r="B208" s="275" t="s">
        <v>575</v>
      </c>
      <c r="C208" s="275"/>
      <c r="D208" s="275"/>
      <c r="E208" s="275"/>
      <c r="F208" s="275"/>
      <c r="G208" s="275"/>
      <c r="H208" s="275"/>
      <c r="I208" s="275"/>
      <c r="J208" s="275"/>
      <c r="K208" s="275"/>
      <c r="L208" s="275"/>
      <c r="M208" s="275"/>
      <c r="N208" s="275"/>
    </row>
    <row r="209" spans="2:14" ht="14.25" customHeight="1" x14ac:dyDescent="0.3">
      <c r="B209" s="275"/>
      <c r="C209" s="275"/>
      <c r="D209" s="275"/>
      <c r="E209" s="275"/>
      <c r="F209" s="275"/>
      <c r="G209" s="275"/>
      <c r="H209" s="275"/>
      <c r="I209" s="275"/>
      <c r="J209" s="275"/>
      <c r="K209" s="275"/>
      <c r="L209" s="275"/>
      <c r="M209" s="275"/>
      <c r="N209" s="275"/>
    </row>
    <row r="210" spans="2:14" x14ac:dyDescent="0.3">
      <c r="B210" s="275"/>
      <c r="C210" s="275"/>
      <c r="D210" s="275"/>
      <c r="E210" s="275"/>
      <c r="F210" s="275"/>
      <c r="G210" s="275"/>
      <c r="H210" s="275"/>
      <c r="I210" s="275"/>
      <c r="J210" s="275"/>
      <c r="K210" s="275"/>
      <c r="L210" s="275"/>
      <c r="M210" s="275"/>
      <c r="N210" s="275"/>
    </row>
  </sheetData>
  <sheetProtection algorithmName="SHA-512" hashValue="0Q5rNECsGcQUt48SFHnbZocdw/cYXVdLfE3AFUsgasUoZ9qv/DmlB4HtJ5aWuilWj89pzux5cnoPqO8UIVf5GQ==" saltValue="D5PGvyJb+2pznB0y8JOh6A==" spinCount="100000" sheet="1" objects="1" scenarios="1"/>
  <mergeCells count="166">
    <mergeCell ref="B145:N148"/>
    <mergeCell ref="S163:S164"/>
    <mergeCell ref="T163:T164"/>
    <mergeCell ref="B168:E168"/>
    <mergeCell ref="B169:E169"/>
    <mergeCell ref="B170:E170"/>
    <mergeCell ref="B163:E164"/>
    <mergeCell ref="F163:F164"/>
    <mergeCell ref="G163:G164"/>
    <mergeCell ref="H163:H164"/>
    <mergeCell ref="I163:I164"/>
    <mergeCell ref="J163:J164"/>
    <mergeCell ref="K163:K164"/>
    <mergeCell ref="L163:L164"/>
    <mergeCell ref="M163:M164"/>
    <mergeCell ref="N163:N164"/>
    <mergeCell ref="O163:O164"/>
    <mergeCell ref="P163:P164"/>
    <mergeCell ref="Q163:Q164"/>
    <mergeCell ref="R163:R164"/>
    <mergeCell ref="B162:E162"/>
    <mergeCell ref="O150:T150"/>
    <mergeCell ref="F151:H151"/>
    <mergeCell ref="I151:K151"/>
    <mergeCell ref="L151:N151"/>
    <mergeCell ref="O151:Q151"/>
    <mergeCell ref="R151:T151"/>
    <mergeCell ref="B150:E152"/>
    <mergeCell ref="F150:H150"/>
    <mergeCell ref="I150:N150"/>
    <mergeCell ref="B193:E193"/>
    <mergeCell ref="B187:E187"/>
    <mergeCell ref="B186:E186"/>
    <mergeCell ref="B203:N203"/>
    <mergeCell ref="B189:E189"/>
    <mergeCell ref="B190:E191"/>
    <mergeCell ref="F190:F191"/>
    <mergeCell ref="G190:G191"/>
    <mergeCell ref="M190:M191"/>
    <mergeCell ref="N190:N191"/>
    <mergeCell ref="B196:E196"/>
    <mergeCell ref="B197:E197"/>
    <mergeCell ref="B198:E198"/>
    <mergeCell ref="B195:E195"/>
    <mergeCell ref="K190:K191"/>
    <mergeCell ref="L190:L191"/>
    <mergeCell ref="B171:E171"/>
    <mergeCell ref="B172:E172"/>
    <mergeCell ref="B173:E173"/>
    <mergeCell ref="B174:E174"/>
    <mergeCell ref="B178:E179"/>
    <mergeCell ref="F178:H178"/>
    <mergeCell ref="I178:K178"/>
    <mergeCell ref="L178:N178"/>
    <mergeCell ref="B175:E175"/>
    <mergeCell ref="B176:N176"/>
    <mergeCell ref="B182:E182"/>
    <mergeCell ref="B181:E181"/>
    <mergeCell ref="B188:E188"/>
    <mergeCell ref="B9:N9"/>
    <mergeCell ref="M11:N12"/>
    <mergeCell ref="B11:E12"/>
    <mergeCell ref="F11:F12"/>
    <mergeCell ref="G11:G12"/>
    <mergeCell ref="H11:L12"/>
    <mergeCell ref="M17:N17"/>
    <mergeCell ref="H18:L19"/>
    <mergeCell ref="G18:G19"/>
    <mergeCell ref="F17:F19"/>
    <mergeCell ref="B17:E19"/>
    <mergeCell ref="M18:N19"/>
    <mergeCell ref="H14:L14"/>
    <mergeCell ref="M14:N14"/>
    <mergeCell ref="H15:L16"/>
    <mergeCell ref="M15:N16"/>
    <mergeCell ref="G15:G16"/>
    <mergeCell ref="F14:F16"/>
    <mergeCell ref="B14:E16"/>
    <mergeCell ref="H17:L17"/>
    <mergeCell ref="H25:L26"/>
    <mergeCell ref="M25:N26"/>
    <mergeCell ref="G25:G26"/>
    <mergeCell ref="H27:L27"/>
    <mergeCell ref="M27:N27"/>
    <mergeCell ref="F25:F27"/>
    <mergeCell ref="B25:E27"/>
    <mergeCell ref="H20:L22"/>
    <mergeCell ref="M20:N22"/>
    <mergeCell ref="G20:G22"/>
    <mergeCell ref="H23:L24"/>
    <mergeCell ref="M23:N24"/>
    <mergeCell ref="G23:G24"/>
    <mergeCell ref="F20:F24"/>
    <mergeCell ref="B20:E24"/>
    <mergeCell ref="M32:N32"/>
    <mergeCell ref="B32:E32"/>
    <mergeCell ref="B43:N58"/>
    <mergeCell ref="B63:N74"/>
    <mergeCell ref="H28:L29"/>
    <mergeCell ref="M28:N29"/>
    <mergeCell ref="G28:G29"/>
    <mergeCell ref="H30:L30"/>
    <mergeCell ref="M30:N30"/>
    <mergeCell ref="B28:E30"/>
    <mergeCell ref="F28:F30"/>
    <mergeCell ref="B33:N37"/>
    <mergeCell ref="J76:K76"/>
    <mergeCell ref="B76:I76"/>
    <mergeCell ref="J78:K78"/>
    <mergeCell ref="J79:K79"/>
    <mergeCell ref="J80:K80"/>
    <mergeCell ref="J81:K81"/>
    <mergeCell ref="J83:K83"/>
    <mergeCell ref="J84:K84"/>
    <mergeCell ref="H32:L32"/>
    <mergeCell ref="B92:H93"/>
    <mergeCell ref="I92:K92"/>
    <mergeCell ref="L92:N92"/>
    <mergeCell ref="B94:H94"/>
    <mergeCell ref="B95:H95"/>
    <mergeCell ref="B96:H96"/>
    <mergeCell ref="B78:I78"/>
    <mergeCell ref="B79:I79"/>
    <mergeCell ref="B80:I80"/>
    <mergeCell ref="B81:I81"/>
    <mergeCell ref="B83:I83"/>
    <mergeCell ref="B84:I84"/>
    <mergeCell ref="B85:N87"/>
    <mergeCell ref="M80:M81"/>
    <mergeCell ref="B113:I113"/>
    <mergeCell ref="B114:I114"/>
    <mergeCell ref="B115:I115"/>
    <mergeCell ref="B116:I116"/>
    <mergeCell ref="B117:I117"/>
    <mergeCell ref="B118:I118"/>
    <mergeCell ref="B97:H97"/>
    <mergeCell ref="B98:H98"/>
    <mergeCell ref="B99:H99"/>
    <mergeCell ref="B104:N105"/>
    <mergeCell ref="B111:I112"/>
    <mergeCell ref="K111:L111"/>
    <mergeCell ref="M111:N111"/>
    <mergeCell ref="B123:N128"/>
    <mergeCell ref="B133:N138"/>
    <mergeCell ref="B208:N210"/>
    <mergeCell ref="B165:E165"/>
    <mergeCell ref="B157:E157"/>
    <mergeCell ref="B158:E158"/>
    <mergeCell ref="B159:E159"/>
    <mergeCell ref="B160:E160"/>
    <mergeCell ref="B161:E161"/>
    <mergeCell ref="B154:E154"/>
    <mergeCell ref="B155:E155"/>
    <mergeCell ref="B156:E156"/>
    <mergeCell ref="B166:E166"/>
    <mergeCell ref="B192:E192"/>
    <mergeCell ref="B199:E199"/>
    <mergeCell ref="B200:E200"/>
    <mergeCell ref="H190:H191"/>
    <mergeCell ref="I190:I191"/>
    <mergeCell ref="B185:E185"/>
    <mergeCell ref="B184:E184"/>
    <mergeCell ref="B183:E183"/>
    <mergeCell ref="B201:E201"/>
    <mergeCell ref="B202:E202"/>
    <mergeCell ref="J190:J191"/>
  </mergeCells>
  <hyperlinks>
    <hyperlink ref="B1" location="Home!A1" display="Home" xr:uid="{CC32F59B-1773-4C75-8420-5BD8354E0CA4}"/>
    <hyperlink ref="A1" location="Home!A1" display="Home!A1" xr:uid="{4EB4A617-9DBB-4286-AA39-EE2A994C8E9B}"/>
    <hyperlink ref="C1" location="GRI!A1" display="Índice GRI" xr:uid="{2553E934-8990-490E-A250-22AE36554A86}"/>
    <hyperlink ref="D1" location="SASB!A1" display="Índice SASB" xr:uid="{8E25C460-075C-49A3-AF96-B83E6CA565EC}"/>
    <hyperlink ref="E1" location="TCFD!A1" display="Índice TCFD" xr:uid="{6C2955F0-ED08-407B-9C69-2B1A497507E9}"/>
    <hyperlink ref="F1" location="Climate!A1" display="Climate change" xr:uid="{0FC539C4-1EB6-4D40-8967-BC6DD076DB89}"/>
    <hyperlink ref="G1" location="Water!A1" display="Water and effluents" xr:uid="{B62E7E3E-368A-40AA-ADC9-B3DB96E8C863}"/>
    <hyperlink ref="H1" location="Environment!A1" display="Environmental management" xr:uid="{C6A91768-468D-4F5D-B477-4A253B2A5323}"/>
    <hyperlink ref="I1" location="Talent!A1" display="Talent management" xr:uid="{77DF39EE-18E6-45FE-8217-A9DDF37A2502}"/>
    <hyperlink ref="J1" location="'Socio-EconomicImpact'!A1" display="Socio-economic impact" xr:uid="{253FA56E-F939-4A6E-9317-719D694D3B77}"/>
    <hyperlink ref="K1" location="HumanRights!A1" display="Human rights" xr:uid="{D9AC019D-8FF1-4B8B-83A7-FA137BF6516A}"/>
    <hyperlink ref="L1" location="Safety!A1" display="Safety" xr:uid="{2A79D309-F255-46B9-86D3-767F9704FF6F}"/>
    <hyperlink ref="M1" location="Assets!A1" display="Asset management" xr:uid="{43104FB3-9685-4420-9B05-419E72829CE4}"/>
    <hyperlink ref="N1" location="Ethics!A1" display="Ethics and integrity" xr:uid="{48603C04-E04F-4A97-AE22-4ACEB0B298D9}"/>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A0AB8-7C05-496A-A42C-A2E0BA2FBA19}">
  <dimension ref="A1:U214"/>
  <sheetViews>
    <sheetView showGridLines="0" zoomScaleNormal="100" workbookViewId="0"/>
  </sheetViews>
  <sheetFormatPr defaultColWidth="9" defaultRowHeight="14.25" x14ac:dyDescent="0.3"/>
  <cols>
    <col min="1" max="5" width="6.875" style="18" customWidth="1"/>
    <col min="6" max="21" width="13.75" style="18" customWidth="1"/>
    <col min="22" max="16384" width="9" style="18"/>
  </cols>
  <sheetData>
    <row r="1" spans="1:21"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21" ht="20.25" x14ac:dyDescent="0.3">
      <c r="B4" s="14" t="s">
        <v>269</v>
      </c>
    </row>
    <row r="6" spans="1:21" s="19" customFormat="1" ht="38.25" x14ac:dyDescent="0.3">
      <c r="B6" s="19" t="e" vm="9">
        <v>#VALUE!</v>
      </c>
      <c r="C6" s="19" t="e" vm="10">
        <v>#VALUE!</v>
      </c>
    </row>
    <row r="9" spans="1:21" x14ac:dyDescent="0.3">
      <c r="A9" s="20"/>
      <c r="B9" s="21" t="s">
        <v>317</v>
      </c>
      <c r="C9" s="20"/>
      <c r="D9" s="20"/>
      <c r="E9" s="20"/>
      <c r="F9" s="20"/>
      <c r="G9" s="20"/>
      <c r="H9" s="20"/>
      <c r="I9" s="20"/>
      <c r="J9" s="20"/>
      <c r="K9" s="20"/>
      <c r="L9" s="20"/>
      <c r="M9" s="20"/>
      <c r="N9" s="20"/>
    </row>
    <row r="11" spans="1:21" x14ac:dyDescent="0.3">
      <c r="B11" s="242" t="s">
        <v>576</v>
      </c>
      <c r="C11" s="242"/>
      <c r="D11" s="242"/>
      <c r="E11" s="242"/>
      <c r="F11" s="242"/>
      <c r="G11" s="242"/>
      <c r="H11" s="242"/>
      <c r="I11" s="242"/>
      <c r="J11" s="242"/>
      <c r="K11" s="242"/>
      <c r="L11" s="242"/>
      <c r="M11" s="242"/>
      <c r="N11" s="242"/>
    </row>
    <row r="12" spans="1:21" x14ac:dyDescent="0.3">
      <c r="B12" s="242"/>
      <c r="C12" s="242"/>
      <c r="D12" s="242"/>
      <c r="E12" s="242"/>
      <c r="F12" s="242"/>
      <c r="G12" s="242"/>
      <c r="H12" s="242"/>
      <c r="I12" s="242"/>
      <c r="J12" s="242"/>
      <c r="K12" s="242"/>
      <c r="L12" s="242"/>
      <c r="M12" s="242"/>
      <c r="N12" s="242"/>
    </row>
    <row r="14" spans="1:21" s="47" customFormat="1" ht="13.5" x14ac:dyDescent="0.3">
      <c r="B14" s="278" t="s">
        <v>577</v>
      </c>
      <c r="C14" s="278"/>
      <c r="D14" s="278"/>
      <c r="E14" s="278"/>
      <c r="F14" s="299">
        <v>2024</v>
      </c>
      <c r="G14" s="266"/>
      <c r="H14" s="300"/>
      <c r="I14" s="299">
        <v>2023</v>
      </c>
      <c r="J14" s="266"/>
      <c r="K14" s="266"/>
      <c r="L14" s="266"/>
      <c r="M14" s="266"/>
      <c r="N14" s="266"/>
      <c r="O14" s="300"/>
      <c r="P14" s="299">
        <v>2022</v>
      </c>
      <c r="Q14" s="266"/>
      <c r="R14" s="266"/>
      <c r="S14" s="266"/>
      <c r="T14" s="266"/>
      <c r="U14" s="300"/>
    </row>
    <row r="15" spans="1:21" s="47" customFormat="1" ht="13.5" x14ac:dyDescent="0.3">
      <c r="B15" s="338"/>
      <c r="C15" s="338"/>
      <c r="D15" s="338"/>
      <c r="E15" s="338"/>
      <c r="F15" s="299" t="s">
        <v>40</v>
      </c>
      <c r="G15" s="266"/>
      <c r="H15" s="300"/>
      <c r="I15" s="299" t="s">
        <v>4</v>
      </c>
      <c r="J15" s="266"/>
      <c r="K15" s="300"/>
      <c r="L15" s="299" t="s">
        <v>5</v>
      </c>
      <c r="M15" s="266"/>
      <c r="N15" s="266"/>
      <c r="O15" s="300"/>
      <c r="P15" s="299" t="s">
        <v>4</v>
      </c>
      <c r="Q15" s="266"/>
      <c r="R15" s="300"/>
      <c r="S15" s="299" t="s">
        <v>5</v>
      </c>
      <c r="T15" s="266"/>
      <c r="U15" s="300"/>
    </row>
    <row r="16" spans="1:21" s="47" customFormat="1" ht="13.5" x14ac:dyDescent="0.3">
      <c r="B16" s="338"/>
      <c r="C16" s="338"/>
      <c r="D16" s="338"/>
      <c r="E16" s="338"/>
      <c r="F16" s="33" t="s">
        <v>578</v>
      </c>
      <c r="G16" s="34" t="s">
        <v>579</v>
      </c>
      <c r="H16" s="35" t="s">
        <v>3</v>
      </c>
      <c r="I16" s="33" t="s">
        <v>578</v>
      </c>
      <c r="J16" s="34" t="s">
        <v>579</v>
      </c>
      <c r="K16" s="35" t="s">
        <v>3</v>
      </c>
      <c r="L16" s="33" t="s">
        <v>578</v>
      </c>
      <c r="M16" s="34" t="s">
        <v>579</v>
      </c>
      <c r="N16" s="34" t="s">
        <v>580</v>
      </c>
      <c r="O16" s="35" t="s">
        <v>3</v>
      </c>
      <c r="P16" s="33" t="s">
        <v>578</v>
      </c>
      <c r="Q16" s="34" t="s">
        <v>579</v>
      </c>
      <c r="R16" s="35" t="s">
        <v>3</v>
      </c>
      <c r="S16" s="33" t="s">
        <v>578</v>
      </c>
      <c r="T16" s="34" t="s">
        <v>579</v>
      </c>
      <c r="U16" s="35" t="s">
        <v>3</v>
      </c>
    </row>
    <row r="17" spans="2:21" x14ac:dyDescent="0.3">
      <c r="B17" s="36" t="s">
        <v>581</v>
      </c>
      <c r="C17" s="36"/>
      <c r="D17" s="36"/>
      <c r="E17" s="36"/>
      <c r="F17" s="37"/>
      <c r="G17" s="36"/>
      <c r="H17" s="38"/>
      <c r="I17" s="37"/>
      <c r="J17" s="36"/>
      <c r="K17" s="38"/>
      <c r="L17" s="37"/>
      <c r="M17" s="36"/>
      <c r="N17" s="36"/>
      <c r="O17" s="38"/>
      <c r="P17" s="37"/>
      <c r="Q17" s="36"/>
      <c r="R17" s="38"/>
      <c r="S17" s="37"/>
      <c r="T17" s="36"/>
      <c r="U17" s="38"/>
    </row>
    <row r="18" spans="2:21" x14ac:dyDescent="0.3">
      <c r="B18" s="252" t="s">
        <v>582</v>
      </c>
      <c r="C18" s="252"/>
      <c r="D18" s="252"/>
      <c r="E18" s="252"/>
      <c r="F18" s="29">
        <v>544</v>
      </c>
      <c r="G18" s="24">
        <v>116</v>
      </c>
      <c r="H18" s="30">
        <f>SUM(F18:G18)</f>
        <v>660</v>
      </c>
      <c r="I18" s="29">
        <v>350</v>
      </c>
      <c r="J18" s="24">
        <v>89</v>
      </c>
      <c r="K18" s="30">
        <f>SUM(I18:J18)</f>
        <v>439</v>
      </c>
      <c r="L18" s="29">
        <v>1</v>
      </c>
      <c r="M18" s="24">
        <v>1</v>
      </c>
      <c r="N18" s="45">
        <v>0</v>
      </c>
      <c r="O18" s="30">
        <f>SUM(L18:N18)</f>
        <v>2</v>
      </c>
      <c r="P18" s="29">
        <v>163</v>
      </c>
      <c r="Q18" s="24">
        <v>39</v>
      </c>
      <c r="R18" s="30">
        <f>SUM(P18:Q18)</f>
        <v>202</v>
      </c>
      <c r="S18" s="29">
        <v>1</v>
      </c>
      <c r="T18" s="24">
        <v>1</v>
      </c>
      <c r="U18" s="30">
        <f>SUM(S18:T18)</f>
        <v>2</v>
      </c>
    </row>
    <row r="19" spans="2:21" ht="16.5" x14ac:dyDescent="0.3">
      <c r="B19" s="252" t="s">
        <v>583</v>
      </c>
      <c r="C19" s="252"/>
      <c r="D19" s="252"/>
      <c r="E19" s="252"/>
      <c r="F19" s="29">
        <v>1</v>
      </c>
      <c r="G19" s="24">
        <v>2</v>
      </c>
      <c r="H19" s="30">
        <f t="shared" ref="H19:H20" si="0">SUM(F19:G19)</f>
        <v>3</v>
      </c>
      <c r="I19" s="29">
        <v>13</v>
      </c>
      <c r="J19" s="24">
        <v>3</v>
      </c>
      <c r="K19" s="30">
        <f t="shared" ref="K19:K20" si="1">SUM(I19:J19)</f>
        <v>16</v>
      </c>
      <c r="L19" s="29">
        <v>0</v>
      </c>
      <c r="M19" s="24">
        <v>0</v>
      </c>
      <c r="N19" s="45">
        <f t="shared" ref="N19" si="2">SUM(L19:M19)</f>
        <v>0</v>
      </c>
      <c r="O19" s="30">
        <f>SUM(L19:N19)</f>
        <v>0</v>
      </c>
      <c r="P19" s="29">
        <v>1</v>
      </c>
      <c r="Q19" s="24">
        <v>0</v>
      </c>
      <c r="R19" s="30">
        <f t="shared" ref="R19:R20" si="3">SUM(P19:Q19)</f>
        <v>1</v>
      </c>
      <c r="S19" s="29">
        <v>0</v>
      </c>
      <c r="T19" s="24">
        <v>0</v>
      </c>
      <c r="U19" s="30">
        <f>SUM(S19:T19)</f>
        <v>0</v>
      </c>
    </row>
    <row r="20" spans="2:21" x14ac:dyDescent="0.3">
      <c r="B20" s="274" t="s">
        <v>3</v>
      </c>
      <c r="C20" s="274"/>
      <c r="D20" s="274"/>
      <c r="E20" s="274"/>
      <c r="F20" s="31">
        <f>SUM(F18:F19)</f>
        <v>545</v>
      </c>
      <c r="G20" s="32">
        <f>SUM(G18:G19)</f>
        <v>118</v>
      </c>
      <c r="H20" s="30">
        <f t="shared" si="0"/>
        <v>663</v>
      </c>
      <c r="I20" s="31">
        <f>SUM(I18:I19)</f>
        <v>363</v>
      </c>
      <c r="J20" s="32">
        <f>SUM(J18:J19)</f>
        <v>92</v>
      </c>
      <c r="K20" s="30">
        <f t="shared" si="1"/>
        <v>455</v>
      </c>
      <c r="L20" s="31">
        <f>SUM(L18:L19)</f>
        <v>1</v>
      </c>
      <c r="M20" s="32">
        <f>SUM(M18:M19)</f>
        <v>1</v>
      </c>
      <c r="N20" s="32">
        <f>SUM(N18:N19)</f>
        <v>0</v>
      </c>
      <c r="O20" s="30">
        <f>SUM(L20:N20)</f>
        <v>2</v>
      </c>
      <c r="P20" s="31">
        <f>SUM(P18:P19)</f>
        <v>164</v>
      </c>
      <c r="Q20" s="32">
        <f>SUM(Q18:Q19)</f>
        <v>39</v>
      </c>
      <c r="R20" s="30">
        <f t="shared" si="3"/>
        <v>203</v>
      </c>
      <c r="S20" s="31">
        <f>SUM(S18:S19)</f>
        <v>1</v>
      </c>
      <c r="T20" s="32">
        <f>SUM(T18:T19)</f>
        <v>1</v>
      </c>
      <c r="U20" s="30">
        <f>SUM(S20:T20)</f>
        <v>2</v>
      </c>
    </row>
    <row r="21" spans="2:21" x14ac:dyDescent="0.3">
      <c r="B21" s="36" t="s">
        <v>584</v>
      </c>
      <c r="C21" s="36"/>
      <c r="D21" s="36"/>
      <c r="E21" s="36"/>
      <c r="F21" s="39"/>
      <c r="G21" s="40"/>
      <c r="H21" s="41"/>
      <c r="I21" s="39"/>
      <c r="J21" s="40"/>
      <c r="K21" s="41"/>
      <c r="L21" s="39"/>
      <c r="M21" s="40"/>
      <c r="N21" s="46"/>
      <c r="O21" s="41"/>
      <c r="P21" s="39"/>
      <c r="Q21" s="40"/>
      <c r="R21" s="41"/>
      <c r="S21" s="39"/>
      <c r="T21" s="40"/>
      <c r="U21" s="41"/>
    </row>
    <row r="22" spans="2:21" x14ac:dyDescent="0.3">
      <c r="B22" s="252" t="s">
        <v>582</v>
      </c>
      <c r="C22" s="252"/>
      <c r="D22" s="252"/>
      <c r="E22" s="252"/>
      <c r="F22" s="29">
        <v>256</v>
      </c>
      <c r="G22" s="24">
        <v>199</v>
      </c>
      <c r="H22" s="30">
        <f>SUM(F22:G22)</f>
        <v>455</v>
      </c>
      <c r="I22" s="29">
        <v>187</v>
      </c>
      <c r="J22" s="24">
        <v>131</v>
      </c>
      <c r="K22" s="30">
        <f>SUM(I22:J22)</f>
        <v>318</v>
      </c>
      <c r="L22" s="29">
        <v>86</v>
      </c>
      <c r="M22" s="24">
        <v>69</v>
      </c>
      <c r="N22" s="24">
        <v>4</v>
      </c>
      <c r="O22" s="30">
        <f>SUM(L22:N22)</f>
        <v>159</v>
      </c>
      <c r="P22" s="29">
        <v>196</v>
      </c>
      <c r="Q22" s="24">
        <v>101</v>
      </c>
      <c r="R22" s="30">
        <f>SUM(P22:Q22)</f>
        <v>297</v>
      </c>
      <c r="S22" s="29">
        <v>86</v>
      </c>
      <c r="T22" s="24">
        <v>62</v>
      </c>
      <c r="U22" s="30">
        <f>SUM(S22:T22)</f>
        <v>148</v>
      </c>
    </row>
    <row r="23" spans="2:21" ht="16.5" x14ac:dyDescent="0.3">
      <c r="B23" s="252" t="s">
        <v>583</v>
      </c>
      <c r="C23" s="252"/>
      <c r="D23" s="252"/>
      <c r="E23" s="252"/>
      <c r="F23" s="29">
        <v>6</v>
      </c>
      <c r="G23" s="24">
        <v>2</v>
      </c>
      <c r="H23" s="30">
        <f t="shared" ref="H23" si="4">SUM(F23:G23)</f>
        <v>8</v>
      </c>
      <c r="I23" s="29">
        <v>5</v>
      </c>
      <c r="J23" s="24">
        <v>2</v>
      </c>
      <c r="K23" s="30">
        <f t="shared" ref="K23" si="5">SUM(I23:J23)</f>
        <v>7</v>
      </c>
      <c r="L23" s="29">
        <v>0</v>
      </c>
      <c r="M23" s="24">
        <v>1</v>
      </c>
      <c r="N23" s="24">
        <v>1</v>
      </c>
      <c r="O23" s="30">
        <f>SUM(L23:N23)</f>
        <v>2</v>
      </c>
      <c r="P23" s="29">
        <v>6</v>
      </c>
      <c r="Q23" s="24">
        <v>0</v>
      </c>
      <c r="R23" s="30">
        <f t="shared" ref="R23:R24" si="6">SUM(P23:Q23)</f>
        <v>6</v>
      </c>
      <c r="S23" s="29">
        <v>1</v>
      </c>
      <c r="T23" s="24">
        <v>1</v>
      </c>
      <c r="U23" s="30">
        <f>SUM(S23:T23)</f>
        <v>2</v>
      </c>
    </row>
    <row r="24" spans="2:21" x14ac:dyDescent="0.3">
      <c r="B24" s="274" t="s">
        <v>3</v>
      </c>
      <c r="C24" s="274"/>
      <c r="D24" s="274"/>
      <c r="E24" s="274"/>
      <c r="F24" s="31">
        <f>SUM(F22:F23)</f>
        <v>262</v>
      </c>
      <c r="G24" s="32">
        <f>SUM(G22:G23)</f>
        <v>201</v>
      </c>
      <c r="H24" s="30">
        <f t="shared" ref="H24" si="7">SUM(F24:G24)</f>
        <v>463</v>
      </c>
      <c r="I24" s="31">
        <f>SUM(I22:I23)</f>
        <v>192</v>
      </c>
      <c r="J24" s="32">
        <f>SUM(J22:J23)</f>
        <v>133</v>
      </c>
      <c r="K24" s="30">
        <f t="shared" ref="K24" si="8">SUM(I24:J24)</f>
        <v>325</v>
      </c>
      <c r="L24" s="31">
        <f>SUM(L22:L23)</f>
        <v>86</v>
      </c>
      <c r="M24" s="32">
        <f>SUM(M22:M23)</f>
        <v>70</v>
      </c>
      <c r="N24" s="32">
        <f>SUM(N22:N23)</f>
        <v>5</v>
      </c>
      <c r="O24" s="30">
        <f>SUM(L24:N24)</f>
        <v>161</v>
      </c>
      <c r="P24" s="31">
        <f>SUM(P22:P23)</f>
        <v>202</v>
      </c>
      <c r="Q24" s="32">
        <f>SUM(Q22:Q23)</f>
        <v>101</v>
      </c>
      <c r="R24" s="30">
        <f t="shared" si="6"/>
        <v>303</v>
      </c>
      <c r="S24" s="31">
        <f>SUM(S22:S23)</f>
        <v>87</v>
      </c>
      <c r="T24" s="32">
        <f>SUM(T22:T23)</f>
        <v>63</v>
      </c>
      <c r="U24" s="30">
        <f>SUM(S24:T24)</f>
        <v>150</v>
      </c>
    </row>
    <row r="25" spans="2:21" x14ac:dyDescent="0.3">
      <c r="B25" s="36" t="s">
        <v>585</v>
      </c>
      <c r="C25" s="36"/>
      <c r="D25" s="36"/>
      <c r="E25" s="36"/>
      <c r="F25" s="39"/>
      <c r="G25" s="40"/>
      <c r="H25" s="41"/>
      <c r="I25" s="39"/>
      <c r="J25" s="40"/>
      <c r="K25" s="41"/>
      <c r="L25" s="39"/>
      <c r="M25" s="40"/>
      <c r="N25" s="46"/>
      <c r="O25" s="41"/>
      <c r="P25" s="39"/>
      <c r="Q25" s="40"/>
      <c r="R25" s="41"/>
      <c r="S25" s="39"/>
      <c r="T25" s="40"/>
      <c r="U25" s="41"/>
    </row>
    <row r="26" spans="2:21" x14ac:dyDescent="0.3">
      <c r="B26" s="274" t="s">
        <v>582</v>
      </c>
      <c r="C26" s="274"/>
      <c r="D26" s="274"/>
      <c r="E26" s="274"/>
      <c r="F26" s="31">
        <f t="shared" ref="F26:G28" si="9">F18+F22</f>
        <v>800</v>
      </c>
      <c r="G26" s="32">
        <f t="shared" si="9"/>
        <v>315</v>
      </c>
      <c r="H26" s="25">
        <f>SUM(F26:G26)</f>
        <v>1115</v>
      </c>
      <c r="I26" s="31">
        <f t="shared" ref="I26:J28" si="10">I18+I22</f>
        <v>537</v>
      </c>
      <c r="J26" s="32">
        <f t="shared" si="10"/>
        <v>220</v>
      </c>
      <c r="K26" s="25">
        <f>SUM(I26:J26)</f>
        <v>757</v>
      </c>
      <c r="L26" s="31">
        <f t="shared" ref="L26:N28" si="11">L18+L22</f>
        <v>87</v>
      </c>
      <c r="M26" s="32">
        <f t="shared" si="11"/>
        <v>70</v>
      </c>
      <c r="N26" s="32">
        <f t="shared" si="11"/>
        <v>4</v>
      </c>
      <c r="O26" s="30">
        <f>SUM(L26:N26)</f>
        <v>161</v>
      </c>
      <c r="P26" s="31">
        <f t="shared" ref="P26:Q28" si="12">P18+P22</f>
        <v>359</v>
      </c>
      <c r="Q26" s="32">
        <f t="shared" si="12"/>
        <v>140</v>
      </c>
      <c r="R26" s="25">
        <f>SUM(P26:Q26)</f>
        <v>499</v>
      </c>
      <c r="S26" s="31">
        <f t="shared" ref="S26:T28" si="13">S18+S22</f>
        <v>87</v>
      </c>
      <c r="T26" s="32">
        <f t="shared" si="13"/>
        <v>63</v>
      </c>
      <c r="U26" s="30">
        <f>SUM(S26:T26)</f>
        <v>150</v>
      </c>
    </row>
    <row r="27" spans="2:21" ht="15.75" x14ac:dyDescent="0.3">
      <c r="B27" s="274" t="s">
        <v>586</v>
      </c>
      <c r="C27" s="274"/>
      <c r="D27" s="274"/>
      <c r="E27" s="274"/>
      <c r="F27" s="31">
        <f t="shared" si="9"/>
        <v>7</v>
      </c>
      <c r="G27" s="32">
        <f t="shared" si="9"/>
        <v>4</v>
      </c>
      <c r="H27" s="25">
        <f t="shared" ref="H27" si="14">SUM(F27:G27)</f>
        <v>11</v>
      </c>
      <c r="I27" s="31">
        <f t="shared" si="10"/>
        <v>18</v>
      </c>
      <c r="J27" s="32">
        <f t="shared" si="10"/>
        <v>5</v>
      </c>
      <c r="K27" s="25">
        <f t="shared" ref="K27" si="15">SUM(I27:J27)</f>
        <v>23</v>
      </c>
      <c r="L27" s="31">
        <f t="shared" si="11"/>
        <v>0</v>
      </c>
      <c r="M27" s="32">
        <f t="shared" si="11"/>
        <v>1</v>
      </c>
      <c r="N27" s="32">
        <f t="shared" si="11"/>
        <v>1</v>
      </c>
      <c r="O27" s="30">
        <f>SUM(L27:N27)</f>
        <v>2</v>
      </c>
      <c r="P27" s="31">
        <f t="shared" si="12"/>
        <v>7</v>
      </c>
      <c r="Q27" s="32">
        <f t="shared" si="12"/>
        <v>0</v>
      </c>
      <c r="R27" s="25">
        <f t="shared" ref="R27:R28" si="16">SUM(P27:Q27)</f>
        <v>7</v>
      </c>
      <c r="S27" s="31">
        <f t="shared" si="13"/>
        <v>1</v>
      </c>
      <c r="T27" s="32">
        <f t="shared" si="13"/>
        <v>1</v>
      </c>
      <c r="U27" s="30">
        <f>SUM(S27:T27)</f>
        <v>2</v>
      </c>
    </row>
    <row r="28" spans="2:21" x14ac:dyDescent="0.3">
      <c r="B28" s="272" t="s">
        <v>3</v>
      </c>
      <c r="C28" s="272"/>
      <c r="D28" s="272"/>
      <c r="E28" s="272"/>
      <c r="F28" s="42">
        <f t="shared" si="9"/>
        <v>807</v>
      </c>
      <c r="G28" s="43">
        <f t="shared" si="9"/>
        <v>319</v>
      </c>
      <c r="H28" s="44">
        <f t="shared" ref="H28" si="17">SUM(F28:G28)</f>
        <v>1126</v>
      </c>
      <c r="I28" s="42">
        <f t="shared" si="10"/>
        <v>555</v>
      </c>
      <c r="J28" s="43">
        <f t="shared" si="10"/>
        <v>225</v>
      </c>
      <c r="K28" s="44">
        <f t="shared" ref="K28" si="18">SUM(I28:J28)</f>
        <v>780</v>
      </c>
      <c r="L28" s="42">
        <f t="shared" si="11"/>
        <v>87</v>
      </c>
      <c r="M28" s="43">
        <f t="shared" si="11"/>
        <v>71</v>
      </c>
      <c r="N28" s="43">
        <f t="shared" si="11"/>
        <v>5</v>
      </c>
      <c r="O28" s="44">
        <f>SUM(L28:N28)</f>
        <v>163</v>
      </c>
      <c r="P28" s="42">
        <f t="shared" si="12"/>
        <v>366</v>
      </c>
      <c r="Q28" s="43">
        <f t="shared" si="12"/>
        <v>140</v>
      </c>
      <c r="R28" s="44">
        <f t="shared" si="16"/>
        <v>506</v>
      </c>
      <c r="S28" s="42">
        <f t="shared" si="13"/>
        <v>88</v>
      </c>
      <c r="T28" s="43">
        <f t="shared" si="13"/>
        <v>64</v>
      </c>
      <c r="U28" s="44">
        <f>SUM(S28:T28)</f>
        <v>152</v>
      </c>
    </row>
    <row r="29" spans="2:21" s="183" customFormat="1" ht="13.5" x14ac:dyDescent="0.3">
      <c r="B29" s="270" t="s">
        <v>587</v>
      </c>
      <c r="C29" s="270"/>
      <c r="D29" s="270"/>
      <c r="E29" s="270"/>
      <c r="F29" s="270"/>
      <c r="G29" s="270"/>
      <c r="H29" s="270"/>
      <c r="I29" s="270"/>
      <c r="J29" s="270"/>
      <c r="K29" s="270"/>
      <c r="L29" s="270"/>
      <c r="M29" s="270"/>
      <c r="N29" s="270"/>
      <c r="O29" s="206"/>
      <c r="P29" s="206"/>
      <c r="Q29" s="206"/>
      <c r="R29" s="206"/>
      <c r="S29" s="206"/>
      <c r="T29" s="206"/>
      <c r="U29" s="206"/>
    </row>
    <row r="30" spans="2:21" s="183" customFormat="1" ht="13.5" x14ac:dyDescent="0.3">
      <c r="B30" s="271"/>
      <c r="C30" s="271"/>
      <c r="D30" s="271"/>
      <c r="E30" s="271"/>
      <c r="F30" s="271"/>
      <c r="G30" s="271"/>
      <c r="H30" s="271"/>
      <c r="I30" s="271"/>
      <c r="J30" s="271"/>
      <c r="K30" s="271"/>
      <c r="L30" s="271"/>
      <c r="M30" s="271"/>
      <c r="N30" s="271"/>
      <c r="O30" s="207"/>
      <c r="P30" s="207"/>
      <c r="Q30" s="207"/>
      <c r="R30" s="207"/>
      <c r="S30" s="207"/>
      <c r="T30" s="207"/>
      <c r="U30" s="207"/>
    </row>
    <row r="32" spans="2:21" s="47" customFormat="1" ht="13.5" x14ac:dyDescent="0.3">
      <c r="B32" s="278" t="s">
        <v>588</v>
      </c>
      <c r="C32" s="278"/>
      <c r="D32" s="278"/>
      <c r="E32" s="278"/>
      <c r="F32" s="299">
        <v>2024</v>
      </c>
      <c r="G32" s="266"/>
      <c r="H32" s="300"/>
      <c r="I32" s="299">
        <v>2023</v>
      </c>
      <c r="J32" s="266"/>
      <c r="K32" s="266"/>
      <c r="L32" s="266"/>
      <c r="M32" s="266"/>
      <c r="N32" s="266"/>
      <c r="O32" s="300"/>
      <c r="P32" s="299">
        <v>2022</v>
      </c>
      <c r="Q32" s="266"/>
      <c r="R32" s="266"/>
      <c r="S32" s="266"/>
      <c r="T32" s="266"/>
      <c r="U32" s="300"/>
    </row>
    <row r="33" spans="2:21" s="47" customFormat="1" ht="13.5" x14ac:dyDescent="0.3">
      <c r="B33" s="338"/>
      <c r="C33" s="338"/>
      <c r="D33" s="338"/>
      <c r="E33" s="338"/>
      <c r="F33" s="299" t="s">
        <v>40</v>
      </c>
      <c r="G33" s="266"/>
      <c r="H33" s="300"/>
      <c r="I33" s="299" t="s">
        <v>4</v>
      </c>
      <c r="J33" s="266"/>
      <c r="K33" s="300"/>
      <c r="L33" s="299" t="s">
        <v>5</v>
      </c>
      <c r="M33" s="266"/>
      <c r="N33" s="266"/>
      <c r="O33" s="300"/>
      <c r="P33" s="299" t="s">
        <v>4</v>
      </c>
      <c r="Q33" s="266"/>
      <c r="R33" s="300"/>
      <c r="S33" s="299" t="s">
        <v>5</v>
      </c>
      <c r="T33" s="266"/>
      <c r="U33" s="300"/>
    </row>
    <row r="34" spans="2:21" s="47" customFormat="1" ht="13.5" x14ac:dyDescent="0.3">
      <c r="B34" s="338"/>
      <c r="C34" s="338"/>
      <c r="D34" s="338"/>
      <c r="E34" s="338"/>
      <c r="F34" s="33" t="s">
        <v>578</v>
      </c>
      <c r="G34" s="34" t="s">
        <v>579</v>
      </c>
      <c r="H34" s="35" t="s">
        <v>3</v>
      </c>
      <c r="I34" s="33" t="s">
        <v>578</v>
      </c>
      <c r="J34" s="34" t="s">
        <v>579</v>
      </c>
      <c r="K34" s="35" t="s">
        <v>3</v>
      </c>
      <c r="L34" s="33" t="s">
        <v>578</v>
      </c>
      <c r="M34" s="34" t="s">
        <v>579</v>
      </c>
      <c r="N34" s="34" t="s">
        <v>580</v>
      </c>
      <c r="O34" s="35" t="s">
        <v>3</v>
      </c>
      <c r="P34" s="33" t="s">
        <v>578</v>
      </c>
      <c r="Q34" s="34" t="s">
        <v>579</v>
      </c>
      <c r="R34" s="35" t="s">
        <v>3</v>
      </c>
      <c r="S34" s="33" t="s">
        <v>578</v>
      </c>
      <c r="T34" s="34" t="s">
        <v>579</v>
      </c>
      <c r="U34" s="35" t="s">
        <v>3</v>
      </c>
    </row>
    <row r="35" spans="2:21" x14ac:dyDescent="0.3">
      <c r="B35" s="36" t="s">
        <v>581</v>
      </c>
      <c r="C35" s="36"/>
      <c r="D35" s="36"/>
      <c r="E35" s="36"/>
      <c r="F35" s="37"/>
      <c r="G35" s="36"/>
      <c r="H35" s="38"/>
      <c r="I35" s="37"/>
      <c r="J35" s="36"/>
      <c r="K35" s="38"/>
      <c r="L35" s="37"/>
      <c r="M35" s="36"/>
      <c r="N35" s="36"/>
      <c r="O35" s="38"/>
      <c r="P35" s="37"/>
      <c r="Q35" s="36"/>
      <c r="R35" s="38"/>
      <c r="S35" s="37"/>
      <c r="T35" s="36"/>
      <c r="U35" s="38"/>
    </row>
    <row r="36" spans="2:21" x14ac:dyDescent="0.3">
      <c r="B36" s="252" t="s">
        <v>589</v>
      </c>
      <c r="C36" s="252"/>
      <c r="D36" s="252"/>
      <c r="E36" s="252"/>
      <c r="F36" s="29">
        <v>544</v>
      </c>
      <c r="G36" s="24">
        <v>116</v>
      </c>
      <c r="H36" s="30">
        <f>SUM(F36:G36)</f>
        <v>660</v>
      </c>
      <c r="I36" s="29">
        <v>350</v>
      </c>
      <c r="J36" s="24">
        <v>89</v>
      </c>
      <c r="K36" s="30">
        <f>SUM(I36:J36)</f>
        <v>439</v>
      </c>
      <c r="L36" s="29">
        <v>1</v>
      </c>
      <c r="M36" s="24">
        <v>1</v>
      </c>
      <c r="N36" s="45">
        <v>0</v>
      </c>
      <c r="O36" s="30">
        <f>SUM(L36:N36)</f>
        <v>2</v>
      </c>
      <c r="P36" s="29">
        <v>164</v>
      </c>
      <c r="Q36" s="24">
        <v>39</v>
      </c>
      <c r="R36" s="30">
        <f>SUM(P36:Q36)</f>
        <v>203</v>
      </c>
      <c r="S36" s="29">
        <v>1</v>
      </c>
      <c r="T36" s="24">
        <v>1</v>
      </c>
      <c r="U36" s="30">
        <f>SUM(S36:T36)</f>
        <v>2</v>
      </c>
    </row>
    <row r="37" spans="2:21" ht="16.5" x14ac:dyDescent="0.3">
      <c r="B37" s="252" t="s">
        <v>590</v>
      </c>
      <c r="C37" s="252"/>
      <c r="D37" s="252"/>
      <c r="E37" s="252"/>
      <c r="F37" s="29">
        <v>1</v>
      </c>
      <c r="G37" s="24">
        <v>2</v>
      </c>
      <c r="H37" s="30">
        <f t="shared" ref="H37:H38" si="19">SUM(F37:G37)</f>
        <v>3</v>
      </c>
      <c r="I37" s="29">
        <v>13</v>
      </c>
      <c r="J37" s="24">
        <v>3</v>
      </c>
      <c r="K37" s="30">
        <f t="shared" ref="K37:K38" si="20">SUM(I37:J37)</f>
        <v>16</v>
      </c>
      <c r="L37" s="29">
        <v>0</v>
      </c>
      <c r="M37" s="24">
        <v>0</v>
      </c>
      <c r="N37" s="45">
        <f t="shared" ref="N37" si="21">SUM(L37:M37)</f>
        <v>0</v>
      </c>
      <c r="O37" s="30">
        <f>SUM(L37:N37)</f>
        <v>0</v>
      </c>
      <c r="P37" s="29">
        <v>0</v>
      </c>
      <c r="Q37" s="24">
        <v>0</v>
      </c>
      <c r="R37" s="30">
        <f t="shared" ref="R37:R38" si="22">SUM(P37:Q37)</f>
        <v>0</v>
      </c>
      <c r="S37" s="29">
        <v>0</v>
      </c>
      <c r="T37" s="24">
        <v>0</v>
      </c>
      <c r="U37" s="30">
        <f>SUM(S37:T37)</f>
        <v>0</v>
      </c>
    </row>
    <row r="38" spans="2:21" x14ac:dyDescent="0.3">
      <c r="B38" s="274" t="s">
        <v>3</v>
      </c>
      <c r="C38" s="274"/>
      <c r="D38" s="274"/>
      <c r="E38" s="274"/>
      <c r="F38" s="31">
        <f>SUM(F36:F37)</f>
        <v>545</v>
      </c>
      <c r="G38" s="32">
        <f>SUM(G36:G37)</f>
        <v>118</v>
      </c>
      <c r="H38" s="30">
        <f t="shared" si="19"/>
        <v>663</v>
      </c>
      <c r="I38" s="31">
        <f>SUM(I36:I37)</f>
        <v>363</v>
      </c>
      <c r="J38" s="32">
        <f>SUM(J36:J37)</f>
        <v>92</v>
      </c>
      <c r="K38" s="30">
        <f t="shared" si="20"/>
        <v>455</v>
      </c>
      <c r="L38" s="31">
        <f>SUM(L36:L37)</f>
        <v>1</v>
      </c>
      <c r="M38" s="32">
        <f>SUM(M36:M37)</f>
        <v>1</v>
      </c>
      <c r="N38" s="32">
        <f>SUM(N36:N37)</f>
        <v>0</v>
      </c>
      <c r="O38" s="30">
        <f>SUM(L38:N38)</f>
        <v>2</v>
      </c>
      <c r="P38" s="31">
        <f>SUM(P36:P37)</f>
        <v>164</v>
      </c>
      <c r="Q38" s="32">
        <f>SUM(Q36:Q37)</f>
        <v>39</v>
      </c>
      <c r="R38" s="30">
        <f t="shared" si="22"/>
        <v>203</v>
      </c>
      <c r="S38" s="31">
        <f>SUM(S36:S37)</f>
        <v>1</v>
      </c>
      <c r="T38" s="32">
        <f>SUM(T36:T37)</f>
        <v>1</v>
      </c>
      <c r="U38" s="30">
        <f>SUM(S38:T38)</f>
        <v>2</v>
      </c>
    </row>
    <row r="39" spans="2:21" x14ac:dyDescent="0.3">
      <c r="B39" s="36" t="s">
        <v>584</v>
      </c>
      <c r="C39" s="36"/>
      <c r="D39" s="36"/>
      <c r="E39" s="36"/>
      <c r="F39" s="39"/>
      <c r="G39" s="40"/>
      <c r="H39" s="41"/>
      <c r="I39" s="39"/>
      <c r="J39" s="40"/>
      <c r="K39" s="41"/>
      <c r="L39" s="39"/>
      <c r="M39" s="40"/>
      <c r="N39" s="46"/>
      <c r="O39" s="41"/>
      <c r="P39" s="39"/>
      <c r="Q39" s="40"/>
      <c r="R39" s="41"/>
      <c r="S39" s="39"/>
      <c r="T39" s="40"/>
      <c r="U39" s="41"/>
    </row>
    <row r="40" spans="2:21" x14ac:dyDescent="0.3">
      <c r="B40" s="252" t="s">
        <v>589</v>
      </c>
      <c r="C40" s="252"/>
      <c r="D40" s="252"/>
      <c r="E40" s="252"/>
      <c r="F40" s="29">
        <v>262</v>
      </c>
      <c r="G40" s="24">
        <v>197</v>
      </c>
      <c r="H40" s="30">
        <f>SUM(F40:G40)</f>
        <v>459</v>
      </c>
      <c r="I40" s="29">
        <v>190</v>
      </c>
      <c r="J40" s="24">
        <v>131</v>
      </c>
      <c r="K40" s="30">
        <f>SUM(I40:J40)</f>
        <v>321</v>
      </c>
      <c r="L40" s="29">
        <v>86</v>
      </c>
      <c r="M40" s="24">
        <v>69</v>
      </c>
      <c r="N40" s="24">
        <v>4</v>
      </c>
      <c r="O40" s="30">
        <f>SUM(L40:N40)</f>
        <v>159</v>
      </c>
      <c r="P40" s="29">
        <v>202</v>
      </c>
      <c r="Q40" s="24">
        <v>101</v>
      </c>
      <c r="R40" s="30">
        <f>SUM(P40:Q40)</f>
        <v>303</v>
      </c>
      <c r="S40" s="29">
        <v>86</v>
      </c>
      <c r="T40" s="24">
        <v>60</v>
      </c>
      <c r="U40" s="30">
        <f>SUM(S40:T40)</f>
        <v>146</v>
      </c>
    </row>
    <row r="41" spans="2:21" ht="16.5" x14ac:dyDescent="0.3">
      <c r="B41" s="252" t="s">
        <v>590</v>
      </c>
      <c r="C41" s="252"/>
      <c r="D41" s="252"/>
      <c r="E41" s="252"/>
      <c r="F41" s="29">
        <v>0</v>
      </c>
      <c r="G41" s="24">
        <v>4</v>
      </c>
      <c r="H41" s="30">
        <f t="shared" ref="H41:H42" si="23">SUM(F41:G41)</f>
        <v>4</v>
      </c>
      <c r="I41" s="29">
        <v>2</v>
      </c>
      <c r="J41" s="24">
        <v>2</v>
      </c>
      <c r="K41" s="30">
        <f t="shared" ref="K41:K42" si="24">SUM(I41:J41)</f>
        <v>4</v>
      </c>
      <c r="L41" s="29">
        <v>0</v>
      </c>
      <c r="M41" s="24">
        <v>1</v>
      </c>
      <c r="N41" s="24">
        <v>1</v>
      </c>
      <c r="O41" s="30">
        <f>SUM(L41:N41)</f>
        <v>2</v>
      </c>
      <c r="P41" s="29">
        <v>0</v>
      </c>
      <c r="Q41" s="24">
        <v>0</v>
      </c>
      <c r="R41" s="30">
        <f t="shared" ref="R41:R42" si="25">SUM(P41:Q41)</f>
        <v>0</v>
      </c>
      <c r="S41" s="29">
        <v>1</v>
      </c>
      <c r="T41" s="24">
        <v>3</v>
      </c>
      <c r="U41" s="30">
        <f>SUM(S41:T41)</f>
        <v>4</v>
      </c>
    </row>
    <row r="42" spans="2:21" x14ac:dyDescent="0.3">
      <c r="B42" s="274" t="s">
        <v>3</v>
      </c>
      <c r="C42" s="274"/>
      <c r="D42" s="274"/>
      <c r="E42" s="274"/>
      <c r="F42" s="31">
        <f>SUM(F40:F41)</f>
        <v>262</v>
      </c>
      <c r="G42" s="32">
        <f>SUM(G40:G41)</f>
        <v>201</v>
      </c>
      <c r="H42" s="30">
        <f t="shared" si="23"/>
        <v>463</v>
      </c>
      <c r="I42" s="31">
        <f>SUM(I40:I41)</f>
        <v>192</v>
      </c>
      <c r="J42" s="32">
        <f>SUM(J40:J41)</f>
        <v>133</v>
      </c>
      <c r="K42" s="30">
        <f t="shared" si="24"/>
        <v>325</v>
      </c>
      <c r="L42" s="31">
        <f>SUM(L40:L41)</f>
        <v>86</v>
      </c>
      <c r="M42" s="32">
        <f>SUM(M40:M41)</f>
        <v>70</v>
      </c>
      <c r="N42" s="32">
        <f>SUM(N40:N41)</f>
        <v>5</v>
      </c>
      <c r="O42" s="30">
        <f>SUM(L42:N42)</f>
        <v>161</v>
      </c>
      <c r="P42" s="31">
        <f>SUM(P40:P41)</f>
        <v>202</v>
      </c>
      <c r="Q42" s="32">
        <f>SUM(Q40:Q41)</f>
        <v>101</v>
      </c>
      <c r="R42" s="30">
        <f t="shared" si="25"/>
        <v>303</v>
      </c>
      <c r="S42" s="31">
        <f>SUM(S40:S41)</f>
        <v>87</v>
      </c>
      <c r="T42" s="32">
        <f>SUM(T40:T41)</f>
        <v>63</v>
      </c>
      <c r="U42" s="30">
        <f>SUM(S42:T42)</f>
        <v>150</v>
      </c>
    </row>
    <row r="43" spans="2:21" x14ac:dyDescent="0.3">
      <c r="B43" s="36" t="s">
        <v>585</v>
      </c>
      <c r="C43" s="36"/>
      <c r="D43" s="36"/>
      <c r="E43" s="36"/>
      <c r="F43" s="39"/>
      <c r="G43" s="40"/>
      <c r="H43" s="41"/>
      <c r="I43" s="39"/>
      <c r="J43" s="40"/>
      <c r="K43" s="41"/>
      <c r="L43" s="39"/>
      <c r="M43" s="40"/>
      <c r="N43" s="46"/>
      <c r="O43" s="41"/>
      <c r="P43" s="39"/>
      <c r="Q43" s="40"/>
      <c r="R43" s="41"/>
      <c r="S43" s="39"/>
      <c r="T43" s="40"/>
      <c r="U43" s="41"/>
    </row>
    <row r="44" spans="2:21" x14ac:dyDescent="0.3">
      <c r="B44" s="274" t="s">
        <v>589</v>
      </c>
      <c r="C44" s="274"/>
      <c r="D44" s="274"/>
      <c r="E44" s="274"/>
      <c r="F44" s="31">
        <f t="shared" ref="F44:G46" si="26">F36+F40</f>
        <v>806</v>
      </c>
      <c r="G44" s="32">
        <f t="shared" si="26"/>
        <v>313</v>
      </c>
      <c r="H44" s="25">
        <f>SUM(F44:G44)</f>
        <v>1119</v>
      </c>
      <c r="I44" s="31">
        <f t="shared" ref="I44:J46" si="27">I36+I40</f>
        <v>540</v>
      </c>
      <c r="J44" s="32">
        <f t="shared" si="27"/>
        <v>220</v>
      </c>
      <c r="K44" s="25">
        <f>SUM(I44:J44)</f>
        <v>760</v>
      </c>
      <c r="L44" s="31">
        <f t="shared" ref="L44:N46" si="28">L36+L40</f>
        <v>87</v>
      </c>
      <c r="M44" s="32">
        <f t="shared" si="28"/>
        <v>70</v>
      </c>
      <c r="N44" s="32">
        <f t="shared" si="28"/>
        <v>4</v>
      </c>
      <c r="O44" s="30">
        <f>SUM(L44:N44)</f>
        <v>161</v>
      </c>
      <c r="P44" s="31">
        <f t="shared" ref="P44:Q46" si="29">P36+P40</f>
        <v>366</v>
      </c>
      <c r="Q44" s="32">
        <f t="shared" si="29"/>
        <v>140</v>
      </c>
      <c r="R44" s="25">
        <f>SUM(P44:Q44)</f>
        <v>506</v>
      </c>
      <c r="S44" s="31">
        <f t="shared" ref="S44:T46" si="30">S36+S40</f>
        <v>87</v>
      </c>
      <c r="T44" s="32">
        <f t="shared" si="30"/>
        <v>61</v>
      </c>
      <c r="U44" s="30">
        <f>SUM(S44:T44)</f>
        <v>148</v>
      </c>
    </row>
    <row r="45" spans="2:21" ht="15.75" x14ac:dyDescent="0.3">
      <c r="B45" s="274" t="s">
        <v>591</v>
      </c>
      <c r="C45" s="274"/>
      <c r="D45" s="274"/>
      <c r="E45" s="274"/>
      <c r="F45" s="31">
        <f t="shared" si="26"/>
        <v>1</v>
      </c>
      <c r="G45" s="32">
        <f t="shared" si="26"/>
        <v>6</v>
      </c>
      <c r="H45" s="25">
        <f t="shared" ref="H45:H46" si="31">SUM(F45:G45)</f>
        <v>7</v>
      </c>
      <c r="I45" s="31">
        <f t="shared" si="27"/>
        <v>15</v>
      </c>
      <c r="J45" s="32">
        <f t="shared" si="27"/>
        <v>5</v>
      </c>
      <c r="K45" s="25">
        <f t="shared" ref="K45:K46" si="32">SUM(I45:J45)</f>
        <v>20</v>
      </c>
      <c r="L45" s="31">
        <f t="shared" si="28"/>
        <v>0</v>
      </c>
      <c r="M45" s="32">
        <f t="shared" si="28"/>
        <v>1</v>
      </c>
      <c r="N45" s="32">
        <f t="shared" si="28"/>
        <v>1</v>
      </c>
      <c r="O45" s="30">
        <f>SUM(L45:N45)</f>
        <v>2</v>
      </c>
      <c r="P45" s="31">
        <f t="shared" si="29"/>
        <v>0</v>
      </c>
      <c r="Q45" s="32">
        <f t="shared" si="29"/>
        <v>0</v>
      </c>
      <c r="R45" s="25">
        <f t="shared" ref="R45:R46" si="33">SUM(P45:Q45)</f>
        <v>0</v>
      </c>
      <c r="S45" s="31">
        <f t="shared" si="30"/>
        <v>1</v>
      </c>
      <c r="T45" s="32">
        <f t="shared" si="30"/>
        <v>3</v>
      </c>
      <c r="U45" s="30">
        <f>SUM(S45:T45)</f>
        <v>4</v>
      </c>
    </row>
    <row r="46" spans="2:21" x14ac:dyDescent="0.3">
      <c r="B46" s="272" t="s">
        <v>3</v>
      </c>
      <c r="C46" s="272"/>
      <c r="D46" s="272"/>
      <c r="E46" s="272"/>
      <c r="F46" s="42">
        <f t="shared" si="26"/>
        <v>807</v>
      </c>
      <c r="G46" s="43">
        <f t="shared" si="26"/>
        <v>319</v>
      </c>
      <c r="H46" s="44">
        <f t="shared" si="31"/>
        <v>1126</v>
      </c>
      <c r="I46" s="42">
        <f t="shared" si="27"/>
        <v>555</v>
      </c>
      <c r="J46" s="43">
        <f t="shared" si="27"/>
        <v>225</v>
      </c>
      <c r="K46" s="44">
        <f t="shared" si="32"/>
        <v>780</v>
      </c>
      <c r="L46" s="42">
        <f t="shared" si="28"/>
        <v>87</v>
      </c>
      <c r="M46" s="43">
        <f t="shared" si="28"/>
        <v>71</v>
      </c>
      <c r="N46" s="43">
        <f t="shared" si="28"/>
        <v>5</v>
      </c>
      <c r="O46" s="44">
        <f>SUM(L46:N46)</f>
        <v>163</v>
      </c>
      <c r="P46" s="42">
        <f t="shared" si="29"/>
        <v>366</v>
      </c>
      <c r="Q46" s="43">
        <f t="shared" si="29"/>
        <v>140</v>
      </c>
      <c r="R46" s="44">
        <f t="shared" si="33"/>
        <v>506</v>
      </c>
      <c r="S46" s="42">
        <f t="shared" si="30"/>
        <v>88</v>
      </c>
      <c r="T46" s="43">
        <f t="shared" si="30"/>
        <v>64</v>
      </c>
      <c r="U46" s="44">
        <f>SUM(S46:T46)</f>
        <v>152</v>
      </c>
    </row>
    <row r="47" spans="2:21" s="183" customFormat="1" ht="13.5" x14ac:dyDescent="0.3">
      <c r="B47" s="270" t="s">
        <v>592</v>
      </c>
      <c r="C47" s="270"/>
      <c r="D47" s="270"/>
      <c r="E47" s="270"/>
      <c r="F47" s="270"/>
      <c r="G47" s="270"/>
      <c r="H47" s="270"/>
      <c r="I47" s="270"/>
      <c r="J47" s="270"/>
      <c r="K47" s="270"/>
      <c r="L47" s="270"/>
      <c r="M47" s="270"/>
      <c r="N47" s="270"/>
      <c r="O47" s="206"/>
      <c r="P47" s="206"/>
      <c r="Q47" s="206"/>
      <c r="R47" s="206"/>
      <c r="S47" s="206"/>
      <c r="T47" s="206"/>
      <c r="U47" s="206"/>
    </row>
    <row r="48" spans="2:21" s="183" customFormat="1" ht="13.5" x14ac:dyDescent="0.3">
      <c r="B48" s="271"/>
      <c r="C48" s="271"/>
      <c r="D48" s="271"/>
      <c r="E48" s="271"/>
      <c r="F48" s="271"/>
      <c r="G48" s="271"/>
      <c r="H48" s="271"/>
      <c r="I48" s="271"/>
      <c r="J48" s="271"/>
      <c r="K48" s="271"/>
      <c r="L48" s="271"/>
      <c r="M48" s="271"/>
      <c r="N48" s="271"/>
      <c r="O48" s="207"/>
      <c r="P48" s="207"/>
      <c r="Q48" s="207"/>
      <c r="R48" s="207"/>
      <c r="S48" s="207"/>
      <c r="T48" s="207"/>
      <c r="U48" s="207"/>
    </row>
    <row r="51" spans="1:20" x14ac:dyDescent="0.3">
      <c r="A51" s="20"/>
      <c r="B51" s="21" t="s">
        <v>318</v>
      </c>
      <c r="C51" s="20"/>
      <c r="D51" s="20"/>
      <c r="E51" s="20"/>
      <c r="F51" s="20"/>
      <c r="G51" s="20"/>
      <c r="H51" s="20"/>
      <c r="I51" s="20"/>
      <c r="J51" s="20"/>
      <c r="K51" s="20"/>
      <c r="L51" s="20"/>
      <c r="M51" s="20"/>
      <c r="N51" s="20"/>
    </row>
    <row r="53" spans="1:20" x14ac:dyDescent="0.3">
      <c r="B53" s="278" t="s">
        <v>593</v>
      </c>
      <c r="C53" s="278"/>
      <c r="D53" s="278"/>
      <c r="E53" s="278"/>
      <c r="F53" s="299">
        <v>2024</v>
      </c>
      <c r="G53" s="266"/>
      <c r="H53" s="300"/>
      <c r="I53" s="299">
        <v>2023</v>
      </c>
      <c r="J53" s="266"/>
      <c r="K53" s="266"/>
      <c r="L53" s="266"/>
      <c r="M53" s="266"/>
      <c r="N53" s="300"/>
      <c r="O53" s="299">
        <v>2022</v>
      </c>
      <c r="P53" s="266"/>
      <c r="Q53" s="266"/>
      <c r="R53" s="266"/>
      <c r="S53" s="266"/>
      <c r="T53" s="300"/>
    </row>
    <row r="54" spans="1:20" x14ac:dyDescent="0.3">
      <c r="B54" s="338"/>
      <c r="C54" s="338"/>
      <c r="D54" s="338"/>
      <c r="E54" s="338"/>
      <c r="F54" s="299" t="s">
        <v>40</v>
      </c>
      <c r="G54" s="266"/>
      <c r="H54" s="300"/>
      <c r="I54" s="299" t="s">
        <v>4</v>
      </c>
      <c r="J54" s="266"/>
      <c r="K54" s="300"/>
      <c r="L54" s="299" t="s">
        <v>5</v>
      </c>
      <c r="M54" s="266"/>
      <c r="N54" s="300"/>
      <c r="O54" s="299" t="s">
        <v>4</v>
      </c>
      <c r="P54" s="266"/>
      <c r="Q54" s="300"/>
      <c r="R54" s="299" t="s">
        <v>5</v>
      </c>
      <c r="S54" s="266"/>
      <c r="T54" s="300"/>
    </row>
    <row r="55" spans="1:20" x14ac:dyDescent="0.3">
      <c r="B55" s="338"/>
      <c r="C55" s="338"/>
      <c r="D55" s="338"/>
      <c r="E55" s="338"/>
      <c r="F55" s="33" t="s">
        <v>578</v>
      </c>
      <c r="G55" s="34" t="s">
        <v>579</v>
      </c>
      <c r="H55" s="35" t="s">
        <v>3</v>
      </c>
      <c r="I55" s="33" t="s">
        <v>578</v>
      </c>
      <c r="J55" s="34" t="s">
        <v>579</v>
      </c>
      <c r="K55" s="35" t="s">
        <v>3</v>
      </c>
      <c r="L55" s="33" t="s">
        <v>578</v>
      </c>
      <c r="M55" s="34" t="s">
        <v>579</v>
      </c>
      <c r="N55" s="35" t="s">
        <v>3</v>
      </c>
      <c r="O55" s="33" t="s">
        <v>578</v>
      </c>
      <c r="P55" s="34" t="s">
        <v>579</v>
      </c>
      <c r="Q55" s="35" t="s">
        <v>3</v>
      </c>
      <c r="R55" s="33" t="s">
        <v>578</v>
      </c>
      <c r="S55" s="34" t="s">
        <v>579</v>
      </c>
      <c r="T55" s="35" t="s">
        <v>3</v>
      </c>
    </row>
    <row r="56" spans="1:20" ht="16.5" x14ac:dyDescent="0.3">
      <c r="B56" s="252" t="s">
        <v>594</v>
      </c>
      <c r="C56" s="252"/>
      <c r="D56" s="252"/>
      <c r="E56" s="252"/>
      <c r="F56" s="29">
        <v>15</v>
      </c>
      <c r="G56" s="24">
        <v>8</v>
      </c>
      <c r="H56" s="25">
        <f>SUM(F56:G56)</f>
        <v>23</v>
      </c>
      <c r="I56" s="29">
        <v>9</v>
      </c>
      <c r="J56" s="24">
        <v>14</v>
      </c>
      <c r="K56" s="25">
        <f>SUM(I56:J56)</f>
        <v>23</v>
      </c>
      <c r="L56" s="29">
        <v>5</v>
      </c>
      <c r="M56" s="24">
        <v>2</v>
      </c>
      <c r="N56" s="30">
        <f>SUM(L56:M56)</f>
        <v>7</v>
      </c>
      <c r="O56" s="29">
        <v>6</v>
      </c>
      <c r="P56" s="24">
        <v>10</v>
      </c>
      <c r="Q56" s="25">
        <f>SUM(O56:P56)</f>
        <v>16</v>
      </c>
      <c r="R56" s="29">
        <v>3</v>
      </c>
      <c r="S56" s="24">
        <v>1</v>
      </c>
      <c r="T56" s="30">
        <f>SUM(R56:S56)</f>
        <v>4</v>
      </c>
    </row>
    <row r="57" spans="1:20" ht="16.5" x14ac:dyDescent="0.3">
      <c r="B57" s="252" t="s">
        <v>595</v>
      </c>
      <c r="C57" s="252"/>
      <c r="D57" s="252"/>
      <c r="E57" s="252"/>
      <c r="F57" s="130" t="s">
        <v>6</v>
      </c>
      <c r="G57" s="131" t="s">
        <v>6</v>
      </c>
      <c r="H57" s="219">
        <v>9770</v>
      </c>
      <c r="I57" s="130" t="s">
        <v>6</v>
      </c>
      <c r="J57" s="131" t="s">
        <v>6</v>
      </c>
      <c r="K57" s="219" t="s">
        <v>6</v>
      </c>
      <c r="L57" s="29">
        <v>18</v>
      </c>
      <c r="M57" s="24">
        <v>1</v>
      </c>
      <c r="N57" s="30">
        <f t="shared" ref="N57" si="34">SUM(L57:M57)</f>
        <v>19</v>
      </c>
      <c r="O57" s="29">
        <v>20</v>
      </c>
      <c r="P57" s="24">
        <v>11</v>
      </c>
      <c r="Q57" s="25">
        <f t="shared" ref="Q57" si="35">SUM(O57:P57)</f>
        <v>31</v>
      </c>
      <c r="R57" s="29">
        <v>15</v>
      </c>
      <c r="S57" s="24">
        <v>8</v>
      </c>
      <c r="T57" s="30">
        <f t="shared" ref="T57" si="36">SUM(R57:S57)</f>
        <v>23</v>
      </c>
    </row>
    <row r="58" spans="1:20" s="183" customFormat="1" ht="13.5" x14ac:dyDescent="0.3">
      <c r="B58" s="270" t="s">
        <v>596</v>
      </c>
      <c r="C58" s="270"/>
      <c r="D58" s="270"/>
      <c r="E58" s="270"/>
      <c r="F58" s="270"/>
      <c r="G58" s="270"/>
      <c r="H58" s="270"/>
      <c r="I58" s="270"/>
      <c r="J58" s="270"/>
      <c r="K58" s="270"/>
      <c r="L58" s="270"/>
      <c r="M58" s="270"/>
      <c r="N58" s="270"/>
    </row>
    <row r="59" spans="1:20" s="183" customFormat="1" ht="13.5" x14ac:dyDescent="0.3">
      <c r="B59" s="290"/>
      <c r="C59" s="290"/>
      <c r="D59" s="290"/>
      <c r="E59" s="290"/>
      <c r="F59" s="290"/>
      <c r="G59" s="290"/>
      <c r="H59" s="290"/>
      <c r="I59" s="290"/>
      <c r="J59" s="290"/>
      <c r="K59" s="290"/>
      <c r="L59" s="290"/>
      <c r="M59" s="290"/>
      <c r="N59" s="290"/>
    </row>
    <row r="60" spans="1:20" s="183" customFormat="1" ht="13.5" x14ac:dyDescent="0.3">
      <c r="B60" s="271"/>
      <c r="C60" s="271"/>
      <c r="D60" s="271"/>
      <c r="E60" s="271"/>
      <c r="F60" s="271"/>
      <c r="G60" s="271"/>
      <c r="H60" s="271"/>
      <c r="I60" s="271"/>
      <c r="J60" s="271"/>
      <c r="K60" s="271"/>
      <c r="L60" s="271"/>
      <c r="M60" s="271"/>
      <c r="N60" s="271"/>
    </row>
    <row r="63" spans="1:20" x14ac:dyDescent="0.3">
      <c r="A63" s="20"/>
      <c r="B63" s="21" t="s">
        <v>319</v>
      </c>
      <c r="C63" s="20"/>
      <c r="D63" s="20"/>
      <c r="E63" s="20"/>
      <c r="F63" s="20"/>
      <c r="G63" s="20"/>
      <c r="H63" s="20"/>
      <c r="I63" s="20"/>
      <c r="J63" s="20"/>
      <c r="K63" s="20"/>
      <c r="L63" s="20"/>
      <c r="M63" s="20"/>
      <c r="N63" s="20"/>
    </row>
    <row r="65" spans="1:14" x14ac:dyDescent="0.3">
      <c r="B65" s="275" t="s">
        <v>597</v>
      </c>
      <c r="C65" s="275"/>
      <c r="D65" s="275"/>
      <c r="E65" s="275"/>
      <c r="F65" s="275"/>
      <c r="G65" s="275"/>
      <c r="H65" s="275"/>
      <c r="I65" s="275"/>
      <c r="J65" s="275"/>
      <c r="K65" s="275"/>
      <c r="L65" s="275"/>
      <c r="M65" s="275"/>
      <c r="N65" s="275"/>
    </row>
    <row r="66" spans="1:14" x14ac:dyDescent="0.3">
      <c r="B66" s="275"/>
      <c r="C66" s="275"/>
      <c r="D66" s="275"/>
      <c r="E66" s="275"/>
      <c r="F66" s="275"/>
      <c r="G66" s="275"/>
      <c r="H66" s="275"/>
      <c r="I66" s="275"/>
      <c r="J66" s="275"/>
      <c r="K66" s="275"/>
      <c r="L66" s="275"/>
      <c r="M66" s="275"/>
      <c r="N66" s="275"/>
    </row>
    <row r="67" spans="1:14" x14ac:dyDescent="0.3">
      <c r="B67" s="275"/>
      <c r="C67" s="275"/>
      <c r="D67" s="275"/>
      <c r="E67" s="275"/>
      <c r="F67" s="275"/>
      <c r="G67" s="275"/>
      <c r="H67" s="275"/>
      <c r="I67" s="275"/>
      <c r="J67" s="275"/>
      <c r="K67" s="275"/>
      <c r="L67" s="275"/>
      <c r="M67" s="275"/>
      <c r="N67" s="275"/>
    </row>
    <row r="68" spans="1:14" x14ac:dyDescent="0.3">
      <c r="B68" s="275"/>
      <c r="C68" s="275"/>
      <c r="D68" s="275"/>
      <c r="E68" s="275"/>
      <c r="F68" s="275"/>
      <c r="G68" s="275"/>
      <c r="H68" s="275"/>
      <c r="I68" s="275"/>
      <c r="J68" s="275"/>
      <c r="K68" s="275"/>
      <c r="L68" s="275"/>
      <c r="M68" s="275"/>
      <c r="N68" s="275"/>
    </row>
    <row r="71" spans="1:14" x14ac:dyDescent="0.3">
      <c r="A71" s="20"/>
      <c r="B71" s="21" t="s">
        <v>320</v>
      </c>
      <c r="C71" s="20"/>
      <c r="D71" s="20"/>
      <c r="E71" s="20"/>
      <c r="F71" s="20"/>
      <c r="G71" s="20"/>
      <c r="H71" s="20"/>
      <c r="I71" s="20"/>
      <c r="J71" s="20"/>
      <c r="K71" s="20"/>
      <c r="L71" s="20"/>
      <c r="M71" s="20"/>
      <c r="N71" s="20"/>
    </row>
    <row r="73" spans="1:14" s="47" customFormat="1" ht="13.5" customHeight="1" x14ac:dyDescent="0.3">
      <c r="B73" s="267" t="s">
        <v>598</v>
      </c>
      <c r="C73" s="267"/>
      <c r="D73" s="267"/>
      <c r="E73" s="267"/>
      <c r="F73" s="267"/>
      <c r="G73" s="267"/>
      <c r="H73" s="267"/>
      <c r="I73" s="267"/>
      <c r="J73" s="50">
        <v>2024</v>
      </c>
      <c r="K73" s="266">
        <v>2023</v>
      </c>
      <c r="L73" s="266"/>
      <c r="M73" s="299">
        <v>2022</v>
      </c>
      <c r="N73" s="300"/>
    </row>
    <row r="74" spans="1:14" s="47" customFormat="1" ht="13.5" x14ac:dyDescent="0.3">
      <c r="B74" s="267"/>
      <c r="C74" s="267"/>
      <c r="D74" s="267"/>
      <c r="E74" s="267"/>
      <c r="F74" s="267"/>
      <c r="G74" s="267"/>
      <c r="H74" s="267"/>
      <c r="I74" s="267"/>
      <c r="J74" s="50" t="s">
        <v>40</v>
      </c>
      <c r="K74" s="17" t="s">
        <v>4</v>
      </c>
      <c r="L74" s="17" t="s">
        <v>5</v>
      </c>
      <c r="M74" s="26" t="s">
        <v>4</v>
      </c>
      <c r="N74" s="27" t="s">
        <v>5</v>
      </c>
    </row>
    <row r="75" spans="1:14" ht="14.25" customHeight="1" x14ac:dyDescent="0.3">
      <c r="B75" s="260" t="s">
        <v>599</v>
      </c>
      <c r="C75" s="260"/>
      <c r="D75" s="260"/>
      <c r="E75" s="260"/>
      <c r="F75" s="260"/>
      <c r="G75" s="260"/>
      <c r="H75" s="260"/>
      <c r="I75" s="260"/>
      <c r="J75" s="55">
        <v>20.3</v>
      </c>
      <c r="K75" s="56">
        <v>11.3</v>
      </c>
      <c r="L75" s="56">
        <v>13.6</v>
      </c>
      <c r="M75" s="57">
        <v>8.6</v>
      </c>
      <c r="N75" s="58">
        <v>12.8</v>
      </c>
    </row>
    <row r="76" spans="1:14" ht="16.5" x14ac:dyDescent="0.3">
      <c r="B76" s="252" t="s">
        <v>600</v>
      </c>
      <c r="C76" s="252"/>
      <c r="D76" s="252"/>
      <c r="E76" s="252"/>
      <c r="F76" s="252"/>
      <c r="G76" s="252"/>
      <c r="H76" s="252"/>
      <c r="I76" s="252"/>
      <c r="J76" s="59" t="s">
        <v>7</v>
      </c>
      <c r="K76" s="60">
        <v>1.1499999999999999</v>
      </c>
      <c r="L76" s="60">
        <v>0.5</v>
      </c>
      <c r="M76" s="61">
        <v>0.5</v>
      </c>
      <c r="N76" s="62">
        <v>0.6</v>
      </c>
    </row>
    <row r="77" spans="1:14" s="183" customFormat="1" ht="13.5" x14ac:dyDescent="0.3">
      <c r="B77" s="270" t="s">
        <v>601</v>
      </c>
      <c r="C77" s="270"/>
      <c r="D77" s="270"/>
      <c r="E77" s="270"/>
      <c r="F77" s="270"/>
      <c r="G77" s="270"/>
      <c r="H77" s="270"/>
      <c r="I77" s="270"/>
      <c r="J77" s="270"/>
      <c r="K77" s="270"/>
      <c r="L77" s="270"/>
      <c r="M77" s="270"/>
      <c r="N77" s="270"/>
    </row>
    <row r="78" spans="1:14" s="183" customFormat="1" ht="13.5" x14ac:dyDescent="0.3">
      <c r="B78" s="271"/>
      <c r="C78" s="271"/>
      <c r="D78" s="271"/>
      <c r="E78" s="271"/>
      <c r="F78" s="271"/>
      <c r="G78" s="271"/>
      <c r="H78" s="271"/>
      <c r="I78" s="271"/>
      <c r="J78" s="271"/>
      <c r="K78" s="271"/>
      <c r="L78" s="271"/>
      <c r="M78" s="271"/>
      <c r="N78" s="271"/>
    </row>
    <row r="81" spans="1:15" x14ac:dyDescent="0.3">
      <c r="A81" s="20"/>
      <c r="B81" s="21" t="s">
        <v>321</v>
      </c>
      <c r="C81" s="20"/>
      <c r="D81" s="20"/>
      <c r="E81" s="20"/>
      <c r="F81" s="20"/>
      <c r="G81" s="20"/>
      <c r="H81" s="20"/>
      <c r="I81" s="20"/>
      <c r="J81" s="20"/>
      <c r="K81" s="20"/>
      <c r="L81" s="20"/>
      <c r="M81" s="20"/>
      <c r="N81" s="20"/>
    </row>
    <row r="83" spans="1:15" x14ac:dyDescent="0.3">
      <c r="B83" s="267" t="s">
        <v>602</v>
      </c>
      <c r="C83" s="267"/>
      <c r="D83" s="267"/>
      <c r="E83" s="267"/>
      <c r="F83" s="267"/>
      <c r="G83" s="267"/>
      <c r="H83" s="267"/>
      <c r="I83" s="267"/>
      <c r="J83" s="50">
        <v>2024</v>
      </c>
      <c r="K83" s="266">
        <v>2023</v>
      </c>
      <c r="L83" s="266"/>
      <c r="M83" s="299">
        <v>2022</v>
      </c>
      <c r="N83" s="300"/>
    </row>
    <row r="84" spans="1:15" x14ac:dyDescent="0.3">
      <c r="B84" s="267"/>
      <c r="C84" s="267"/>
      <c r="D84" s="267"/>
      <c r="E84" s="267"/>
      <c r="F84" s="267"/>
      <c r="G84" s="267"/>
      <c r="H84" s="267"/>
      <c r="I84" s="267"/>
      <c r="J84" s="50" t="s">
        <v>40</v>
      </c>
      <c r="K84" s="17" t="s">
        <v>4</v>
      </c>
      <c r="L84" s="17" t="s">
        <v>5</v>
      </c>
      <c r="M84" s="26" t="s">
        <v>4</v>
      </c>
      <c r="N84" s="27" t="s">
        <v>5</v>
      </c>
    </row>
    <row r="85" spans="1:15" x14ac:dyDescent="0.3">
      <c r="B85" s="260" t="s">
        <v>603</v>
      </c>
      <c r="C85" s="260"/>
      <c r="D85" s="260"/>
      <c r="E85" s="260"/>
      <c r="F85" s="260"/>
      <c r="G85" s="260"/>
      <c r="H85" s="260"/>
      <c r="I85" s="260"/>
      <c r="J85" s="63">
        <v>1126</v>
      </c>
      <c r="K85" s="23">
        <v>780</v>
      </c>
      <c r="L85" s="23">
        <v>163</v>
      </c>
      <c r="M85" s="28">
        <v>506</v>
      </c>
      <c r="N85" s="64">
        <v>152</v>
      </c>
    </row>
    <row r="86" spans="1:15" x14ac:dyDescent="0.3">
      <c r="B86" s="260" t="s">
        <v>604</v>
      </c>
      <c r="C86" s="260"/>
      <c r="D86" s="260"/>
      <c r="E86" s="260"/>
      <c r="F86" s="260"/>
      <c r="G86" s="260"/>
      <c r="H86" s="260"/>
      <c r="I86" s="260"/>
      <c r="J86" s="63">
        <v>1121</v>
      </c>
      <c r="K86" s="23">
        <v>766</v>
      </c>
      <c r="L86" s="23">
        <v>163</v>
      </c>
      <c r="M86" s="28">
        <v>500</v>
      </c>
      <c r="N86" s="64">
        <v>152</v>
      </c>
    </row>
    <row r="87" spans="1:15" ht="16.5" x14ac:dyDescent="0.3">
      <c r="B87" s="252" t="s">
        <v>605</v>
      </c>
      <c r="C87" s="252"/>
      <c r="D87" s="252"/>
      <c r="E87" s="252"/>
      <c r="F87" s="252"/>
      <c r="G87" s="252"/>
      <c r="H87" s="252"/>
      <c r="I87" s="252"/>
      <c r="J87" s="65">
        <f>J86/J85</f>
        <v>0.99555950266429838</v>
      </c>
      <c r="K87" s="66">
        <f>K86/K85</f>
        <v>0.982051282051282</v>
      </c>
      <c r="L87" s="66">
        <f>L86/L85</f>
        <v>1</v>
      </c>
      <c r="M87" s="67">
        <f>M86/M85</f>
        <v>0.98814229249011853</v>
      </c>
      <c r="N87" s="68">
        <f>N86/N85</f>
        <v>1</v>
      </c>
    </row>
    <row r="88" spans="1:15" s="183" customFormat="1" ht="13.5" x14ac:dyDescent="0.3">
      <c r="B88" s="280" t="s">
        <v>606</v>
      </c>
      <c r="C88" s="280"/>
      <c r="D88" s="280"/>
      <c r="E88" s="280"/>
      <c r="F88" s="280"/>
      <c r="G88" s="280"/>
      <c r="H88" s="280"/>
      <c r="I88" s="280"/>
      <c r="J88" s="280"/>
      <c r="K88" s="280"/>
      <c r="L88" s="280"/>
      <c r="M88" s="280"/>
      <c r="N88" s="280"/>
    </row>
    <row r="91" spans="1:15" x14ac:dyDescent="0.3">
      <c r="A91" s="20"/>
      <c r="B91" s="21" t="s">
        <v>322</v>
      </c>
      <c r="C91" s="20"/>
      <c r="D91" s="20"/>
      <c r="E91" s="20"/>
      <c r="F91" s="20"/>
      <c r="G91" s="20"/>
      <c r="H91" s="20"/>
      <c r="I91" s="20"/>
      <c r="J91" s="20"/>
      <c r="K91" s="20"/>
      <c r="L91" s="20"/>
      <c r="M91" s="20"/>
      <c r="N91" s="20"/>
    </row>
    <row r="93" spans="1:15" s="47" customFormat="1" ht="13.5" x14ac:dyDescent="0.3">
      <c r="B93" s="267" t="s">
        <v>607</v>
      </c>
      <c r="C93" s="267"/>
      <c r="D93" s="267"/>
      <c r="E93" s="267"/>
      <c r="F93" s="268">
        <v>2024</v>
      </c>
      <c r="G93" s="269"/>
      <c r="H93" s="268">
        <v>2023</v>
      </c>
      <c r="I93" s="267"/>
      <c r="J93" s="267"/>
      <c r="K93" s="269"/>
      <c r="L93" s="268">
        <v>2022</v>
      </c>
      <c r="M93" s="267"/>
      <c r="N93" s="267"/>
      <c r="O93" s="269"/>
    </row>
    <row r="94" spans="1:15" s="47" customFormat="1" ht="13.5" customHeight="1" x14ac:dyDescent="0.3">
      <c r="B94" s="267"/>
      <c r="C94" s="267"/>
      <c r="D94" s="267"/>
      <c r="E94" s="267"/>
      <c r="F94" s="268" t="s">
        <v>40</v>
      </c>
      <c r="G94" s="267"/>
      <c r="H94" s="268" t="s">
        <v>4</v>
      </c>
      <c r="I94" s="267"/>
      <c r="J94" s="267" t="s">
        <v>5</v>
      </c>
      <c r="K94" s="269"/>
      <c r="L94" s="268" t="s">
        <v>4</v>
      </c>
      <c r="M94" s="267"/>
      <c r="N94" s="267" t="s">
        <v>5</v>
      </c>
      <c r="O94" s="269"/>
    </row>
    <row r="95" spans="1:15" s="47" customFormat="1" ht="27.75" x14ac:dyDescent="0.3">
      <c r="B95" s="267"/>
      <c r="C95" s="267"/>
      <c r="D95" s="267"/>
      <c r="E95" s="267"/>
      <c r="F95" s="69" t="s">
        <v>608</v>
      </c>
      <c r="G95" s="16" t="s">
        <v>609</v>
      </c>
      <c r="H95" s="69" t="s">
        <v>608</v>
      </c>
      <c r="I95" s="16" t="s">
        <v>609</v>
      </c>
      <c r="J95" s="16" t="s">
        <v>610</v>
      </c>
      <c r="K95" s="70" t="s">
        <v>609</v>
      </c>
      <c r="L95" s="69" t="s">
        <v>608</v>
      </c>
      <c r="M95" s="16" t="s">
        <v>609</v>
      </c>
      <c r="N95" s="16" t="s">
        <v>608</v>
      </c>
      <c r="O95" s="70" t="s">
        <v>609</v>
      </c>
    </row>
    <row r="96" spans="1:15" x14ac:dyDescent="0.3">
      <c r="B96" s="36" t="s">
        <v>611</v>
      </c>
      <c r="C96" s="36"/>
      <c r="D96" s="36"/>
      <c r="E96" s="36"/>
      <c r="F96" s="37"/>
      <c r="G96" s="38"/>
      <c r="H96" s="37"/>
      <c r="I96" s="36"/>
      <c r="J96" s="36"/>
      <c r="K96" s="38"/>
      <c r="L96" s="37"/>
      <c r="M96" s="36"/>
      <c r="N96" s="36"/>
      <c r="O96" s="38"/>
    </row>
    <row r="97" spans="2:15" x14ac:dyDescent="0.3">
      <c r="B97" s="252" t="s">
        <v>578</v>
      </c>
      <c r="C97" s="252"/>
      <c r="D97" s="252"/>
      <c r="E97" s="252"/>
      <c r="F97" s="29">
        <v>289</v>
      </c>
      <c r="G97" s="71">
        <v>127</v>
      </c>
      <c r="H97" s="29">
        <v>262</v>
      </c>
      <c r="I97" s="24">
        <v>71</v>
      </c>
      <c r="J97" s="24">
        <v>20</v>
      </c>
      <c r="K97" s="71">
        <v>17</v>
      </c>
      <c r="L97" s="29">
        <v>212</v>
      </c>
      <c r="M97" s="24">
        <v>35</v>
      </c>
      <c r="N97" s="24">
        <v>33</v>
      </c>
      <c r="O97" s="71">
        <v>18</v>
      </c>
    </row>
    <row r="98" spans="2:15" x14ac:dyDescent="0.3">
      <c r="B98" s="252" t="s">
        <v>579</v>
      </c>
      <c r="C98" s="252"/>
      <c r="D98" s="252"/>
      <c r="E98" s="252"/>
      <c r="F98" s="29">
        <v>83</v>
      </c>
      <c r="G98" s="71">
        <v>60</v>
      </c>
      <c r="H98" s="29">
        <v>105</v>
      </c>
      <c r="I98" s="24">
        <v>20</v>
      </c>
      <c r="J98" s="24">
        <v>16</v>
      </c>
      <c r="K98" s="71">
        <v>9</v>
      </c>
      <c r="L98" s="29">
        <v>83</v>
      </c>
      <c r="M98" s="24">
        <v>20</v>
      </c>
      <c r="N98" s="24">
        <v>17</v>
      </c>
      <c r="O98" s="71">
        <v>8</v>
      </c>
    </row>
    <row r="99" spans="2:15" x14ac:dyDescent="0.3">
      <c r="B99" s="36" t="s">
        <v>612</v>
      </c>
      <c r="C99" s="36"/>
      <c r="D99" s="36"/>
      <c r="E99" s="36"/>
      <c r="F99" s="39"/>
      <c r="G99" s="72"/>
      <c r="H99" s="39"/>
      <c r="I99" s="40"/>
      <c r="J99" s="40"/>
      <c r="K99" s="72"/>
      <c r="L99" s="39"/>
      <c r="M99" s="40"/>
      <c r="N99" s="40"/>
      <c r="O99" s="72"/>
    </row>
    <row r="100" spans="2:15" x14ac:dyDescent="0.3">
      <c r="B100" s="252" t="s">
        <v>613</v>
      </c>
      <c r="C100" s="252"/>
      <c r="D100" s="252"/>
      <c r="E100" s="252"/>
      <c r="F100" s="29">
        <v>3</v>
      </c>
      <c r="G100" s="71">
        <v>3</v>
      </c>
      <c r="H100" s="334">
        <v>53</v>
      </c>
      <c r="I100" s="336">
        <v>8</v>
      </c>
      <c r="J100" s="24">
        <v>2</v>
      </c>
      <c r="K100" s="71">
        <v>1</v>
      </c>
      <c r="L100" s="334">
        <v>28</v>
      </c>
      <c r="M100" s="336">
        <v>5</v>
      </c>
      <c r="N100" s="24">
        <v>0</v>
      </c>
      <c r="O100" s="71">
        <v>0</v>
      </c>
    </row>
    <row r="101" spans="2:15" x14ac:dyDescent="0.3">
      <c r="B101" s="252" t="s">
        <v>614</v>
      </c>
      <c r="C101" s="252"/>
      <c r="D101" s="252"/>
      <c r="E101" s="252"/>
      <c r="F101" s="29">
        <v>84</v>
      </c>
      <c r="G101" s="71">
        <v>30</v>
      </c>
      <c r="H101" s="335"/>
      <c r="I101" s="337"/>
      <c r="J101" s="24">
        <v>7</v>
      </c>
      <c r="K101" s="71">
        <v>6</v>
      </c>
      <c r="L101" s="335"/>
      <c r="M101" s="337"/>
      <c r="N101" s="24">
        <v>6</v>
      </c>
      <c r="O101" s="71">
        <v>2</v>
      </c>
    </row>
    <row r="102" spans="2:15" x14ac:dyDescent="0.3">
      <c r="B102" s="252" t="s">
        <v>615</v>
      </c>
      <c r="C102" s="252"/>
      <c r="D102" s="252"/>
      <c r="E102" s="252"/>
      <c r="F102" s="29">
        <v>147</v>
      </c>
      <c r="G102" s="71">
        <v>53</v>
      </c>
      <c r="H102" s="334">
        <v>255</v>
      </c>
      <c r="I102" s="336">
        <v>50</v>
      </c>
      <c r="J102" s="24">
        <v>8</v>
      </c>
      <c r="K102" s="71">
        <v>9</v>
      </c>
      <c r="L102" s="334">
        <v>204</v>
      </c>
      <c r="M102" s="336">
        <v>35</v>
      </c>
      <c r="N102" s="24">
        <v>24</v>
      </c>
      <c r="O102" s="71">
        <v>8</v>
      </c>
    </row>
    <row r="103" spans="2:15" x14ac:dyDescent="0.3">
      <c r="B103" s="252" t="s">
        <v>616</v>
      </c>
      <c r="C103" s="252"/>
      <c r="D103" s="252"/>
      <c r="E103" s="252"/>
      <c r="F103" s="29">
        <v>94</v>
      </c>
      <c r="G103" s="71">
        <v>53</v>
      </c>
      <c r="H103" s="335"/>
      <c r="I103" s="337"/>
      <c r="J103" s="24">
        <v>12</v>
      </c>
      <c r="K103" s="71">
        <v>7</v>
      </c>
      <c r="L103" s="335"/>
      <c r="M103" s="337"/>
      <c r="N103" s="24">
        <v>15</v>
      </c>
      <c r="O103" s="71">
        <v>6</v>
      </c>
    </row>
    <row r="104" spans="2:15" x14ac:dyDescent="0.3">
      <c r="B104" s="252" t="s">
        <v>617</v>
      </c>
      <c r="C104" s="252"/>
      <c r="D104" s="252"/>
      <c r="E104" s="252"/>
      <c r="F104" s="29">
        <v>25</v>
      </c>
      <c r="G104" s="71">
        <v>26</v>
      </c>
      <c r="H104" s="334">
        <v>59</v>
      </c>
      <c r="I104" s="336">
        <v>33</v>
      </c>
      <c r="J104" s="24">
        <v>6</v>
      </c>
      <c r="K104" s="71">
        <v>1</v>
      </c>
      <c r="L104" s="334">
        <v>63</v>
      </c>
      <c r="M104" s="336">
        <v>15</v>
      </c>
      <c r="N104" s="24">
        <v>2</v>
      </c>
      <c r="O104" s="71">
        <v>6</v>
      </c>
    </row>
    <row r="105" spans="2:15" x14ac:dyDescent="0.3">
      <c r="B105" s="252" t="s">
        <v>618</v>
      </c>
      <c r="C105" s="252"/>
      <c r="D105" s="252"/>
      <c r="E105" s="252"/>
      <c r="F105" s="29">
        <v>19</v>
      </c>
      <c r="G105" s="71">
        <v>22</v>
      </c>
      <c r="H105" s="335"/>
      <c r="I105" s="337"/>
      <c r="J105" s="24">
        <v>2</v>
      </c>
      <c r="K105" s="71">
        <v>2</v>
      </c>
      <c r="L105" s="335"/>
      <c r="M105" s="337"/>
      <c r="N105" s="24">
        <v>3</v>
      </c>
      <c r="O105" s="71">
        <v>4</v>
      </c>
    </row>
    <row r="106" spans="2:15" x14ac:dyDescent="0.3">
      <c r="B106" s="36" t="s">
        <v>619</v>
      </c>
      <c r="C106" s="36"/>
      <c r="D106" s="36"/>
      <c r="E106" s="36"/>
      <c r="F106" s="39"/>
      <c r="G106" s="72"/>
      <c r="H106" s="39"/>
      <c r="I106" s="40"/>
      <c r="J106" s="40"/>
      <c r="K106" s="72"/>
      <c r="L106" s="39"/>
      <c r="M106" s="40"/>
      <c r="N106" s="40"/>
      <c r="O106" s="72"/>
    </row>
    <row r="107" spans="2:15" x14ac:dyDescent="0.3">
      <c r="B107" s="252" t="s">
        <v>581</v>
      </c>
      <c r="C107" s="252"/>
      <c r="D107" s="252"/>
      <c r="E107" s="252"/>
      <c r="F107" s="29">
        <v>249</v>
      </c>
      <c r="G107" s="71">
        <v>50</v>
      </c>
      <c r="H107" s="29">
        <v>257</v>
      </c>
      <c r="I107" s="24">
        <v>36</v>
      </c>
      <c r="J107" s="24">
        <v>0</v>
      </c>
      <c r="K107" s="71">
        <v>0</v>
      </c>
      <c r="L107" s="29">
        <v>228</v>
      </c>
      <c r="M107" s="24">
        <v>19</v>
      </c>
      <c r="N107" s="24">
        <v>0</v>
      </c>
      <c r="O107" s="71">
        <v>0</v>
      </c>
    </row>
    <row r="108" spans="2:15" x14ac:dyDescent="0.3">
      <c r="B108" s="252" t="s">
        <v>584</v>
      </c>
      <c r="C108" s="252"/>
      <c r="D108" s="252"/>
      <c r="E108" s="252"/>
      <c r="F108" s="29">
        <v>123</v>
      </c>
      <c r="G108" s="71">
        <v>137</v>
      </c>
      <c r="H108" s="29">
        <v>110</v>
      </c>
      <c r="I108" s="24">
        <v>55</v>
      </c>
      <c r="J108" s="24">
        <v>37</v>
      </c>
      <c r="K108" s="71">
        <v>26</v>
      </c>
      <c r="L108" s="29">
        <v>67</v>
      </c>
      <c r="M108" s="24">
        <v>36</v>
      </c>
      <c r="N108" s="24">
        <v>50</v>
      </c>
      <c r="O108" s="71">
        <v>26</v>
      </c>
    </row>
    <row r="109" spans="2:15" x14ac:dyDescent="0.3">
      <c r="B109" s="272" t="s">
        <v>3</v>
      </c>
      <c r="C109" s="272"/>
      <c r="D109" s="272"/>
      <c r="E109" s="272"/>
      <c r="F109" s="42">
        <v>372</v>
      </c>
      <c r="G109" s="44">
        <v>187</v>
      </c>
      <c r="H109" s="42">
        <v>367</v>
      </c>
      <c r="I109" s="43">
        <v>91</v>
      </c>
      <c r="J109" s="43">
        <v>37</v>
      </c>
      <c r="K109" s="44">
        <v>26</v>
      </c>
      <c r="L109" s="42">
        <v>295</v>
      </c>
      <c r="M109" s="43">
        <v>55</v>
      </c>
      <c r="N109" s="43">
        <v>50</v>
      </c>
      <c r="O109" s="44">
        <v>26</v>
      </c>
    </row>
    <row r="110" spans="2:15" s="183" customFormat="1" ht="13.5" x14ac:dyDescent="0.3">
      <c r="B110" s="280" t="s">
        <v>620</v>
      </c>
      <c r="C110" s="280"/>
      <c r="D110" s="280"/>
      <c r="E110" s="280"/>
      <c r="F110" s="280"/>
      <c r="G110" s="280"/>
      <c r="H110" s="280"/>
      <c r="I110" s="280"/>
      <c r="J110" s="280"/>
      <c r="K110" s="280"/>
      <c r="L110" s="280"/>
      <c r="M110" s="280"/>
      <c r="N110" s="280"/>
    </row>
    <row r="112" spans="2:15" s="47" customFormat="1" ht="13.5" x14ac:dyDescent="0.3">
      <c r="B112" s="267" t="s">
        <v>621</v>
      </c>
      <c r="C112" s="267"/>
      <c r="D112" s="267"/>
      <c r="E112" s="267"/>
      <c r="F112" s="268">
        <v>2024</v>
      </c>
      <c r="G112" s="269"/>
      <c r="H112" s="268">
        <v>2023</v>
      </c>
      <c r="I112" s="267"/>
      <c r="J112" s="267"/>
      <c r="K112" s="269"/>
      <c r="L112" s="268">
        <v>2022</v>
      </c>
      <c r="M112" s="267"/>
      <c r="N112" s="267"/>
      <c r="O112" s="269"/>
    </row>
    <row r="113" spans="2:15" s="47" customFormat="1" ht="13.5" customHeight="1" x14ac:dyDescent="0.3">
      <c r="B113" s="267"/>
      <c r="C113" s="267"/>
      <c r="D113" s="267"/>
      <c r="E113" s="267"/>
      <c r="F113" s="268" t="s">
        <v>40</v>
      </c>
      <c r="G113" s="267"/>
      <c r="H113" s="268" t="s">
        <v>4</v>
      </c>
      <c r="I113" s="267"/>
      <c r="J113" s="267" t="s">
        <v>5</v>
      </c>
      <c r="K113" s="269"/>
      <c r="L113" s="268" t="s">
        <v>4</v>
      </c>
      <c r="M113" s="267"/>
      <c r="N113" s="267" t="s">
        <v>5</v>
      </c>
      <c r="O113" s="269"/>
    </row>
    <row r="114" spans="2:15" s="47" customFormat="1" ht="27.75" x14ac:dyDescent="0.3">
      <c r="B114" s="267"/>
      <c r="C114" s="267"/>
      <c r="D114" s="267"/>
      <c r="E114" s="267"/>
      <c r="F114" s="69" t="s">
        <v>622</v>
      </c>
      <c r="G114" s="16" t="s">
        <v>623</v>
      </c>
      <c r="H114" s="69" t="s">
        <v>622</v>
      </c>
      <c r="I114" s="16" t="s">
        <v>623</v>
      </c>
      <c r="J114" s="16" t="s">
        <v>624</v>
      </c>
      <c r="K114" s="70" t="s">
        <v>625</v>
      </c>
      <c r="L114" s="69" t="s">
        <v>622</v>
      </c>
      <c r="M114" s="16" t="s">
        <v>623</v>
      </c>
      <c r="N114" s="16" t="s">
        <v>622</v>
      </c>
      <c r="O114" s="70" t="s">
        <v>623</v>
      </c>
    </row>
    <row r="115" spans="2:15" x14ac:dyDescent="0.3">
      <c r="B115" s="36" t="s">
        <v>611</v>
      </c>
      <c r="C115" s="36"/>
      <c r="D115" s="36"/>
      <c r="E115" s="36"/>
      <c r="F115" s="37"/>
      <c r="G115" s="38"/>
      <c r="H115" s="37"/>
      <c r="I115" s="36"/>
      <c r="J115" s="36"/>
      <c r="K115" s="38"/>
      <c r="L115" s="37"/>
      <c r="M115" s="36"/>
      <c r="N115" s="36"/>
      <c r="O115" s="38"/>
    </row>
    <row r="116" spans="2:15" x14ac:dyDescent="0.3">
      <c r="B116" s="252" t="s">
        <v>578</v>
      </c>
      <c r="C116" s="252"/>
      <c r="D116" s="252"/>
      <c r="E116" s="252"/>
      <c r="F116" s="67">
        <v>0.35799999999999998</v>
      </c>
      <c r="G116" s="68">
        <v>0.25800000000000001</v>
      </c>
      <c r="H116" s="67">
        <v>0.47199999999999998</v>
      </c>
      <c r="I116" s="66">
        <v>0.3</v>
      </c>
      <c r="J116" s="66">
        <v>0.23</v>
      </c>
      <c r="K116" s="68">
        <v>0.21299999999999999</v>
      </c>
      <c r="L116" s="67">
        <v>0.57899999999999996</v>
      </c>
      <c r="M116" s="66">
        <v>0.33700000000000002</v>
      </c>
      <c r="N116" s="66">
        <v>0.375</v>
      </c>
      <c r="O116" s="68">
        <v>0.28999999999999998</v>
      </c>
    </row>
    <row r="117" spans="2:15" x14ac:dyDescent="0.3">
      <c r="B117" s="252" t="s">
        <v>579</v>
      </c>
      <c r="C117" s="252"/>
      <c r="D117" s="252"/>
      <c r="E117" s="252"/>
      <c r="F117" s="67">
        <v>0.26</v>
      </c>
      <c r="G117" s="68">
        <v>0.224</v>
      </c>
      <c r="H117" s="67">
        <v>0.46700000000000003</v>
      </c>
      <c r="I117" s="66">
        <v>0.27800000000000002</v>
      </c>
      <c r="J117" s="66">
        <v>0.22500000000000001</v>
      </c>
      <c r="K117" s="68">
        <v>0.17599999999999999</v>
      </c>
      <c r="L117" s="67">
        <v>0.59299999999999997</v>
      </c>
      <c r="M117" s="66">
        <v>0.36799999999999999</v>
      </c>
      <c r="N117" s="66">
        <v>0.26600000000000001</v>
      </c>
      <c r="O117" s="68">
        <v>0.19500000000000001</v>
      </c>
    </row>
    <row r="118" spans="2:15" x14ac:dyDescent="0.3">
      <c r="B118" s="36" t="s">
        <v>612</v>
      </c>
      <c r="C118" s="36"/>
      <c r="D118" s="36"/>
      <c r="E118" s="36"/>
      <c r="F118" s="73"/>
      <c r="G118" s="74"/>
      <c r="H118" s="73"/>
      <c r="I118" s="75"/>
      <c r="J118" s="75"/>
      <c r="K118" s="74"/>
      <c r="L118" s="73"/>
      <c r="M118" s="75"/>
      <c r="N118" s="75"/>
      <c r="O118" s="74"/>
    </row>
    <row r="119" spans="2:15" x14ac:dyDescent="0.3">
      <c r="B119" s="252" t="s">
        <v>613</v>
      </c>
      <c r="C119" s="252"/>
      <c r="D119" s="252"/>
      <c r="E119" s="252"/>
      <c r="F119" s="67">
        <v>0.6</v>
      </c>
      <c r="G119" s="68">
        <v>0.6</v>
      </c>
      <c r="H119" s="330">
        <v>0.64600000000000002</v>
      </c>
      <c r="I119" s="332">
        <v>0.372</v>
      </c>
      <c r="J119" s="66">
        <v>1</v>
      </c>
      <c r="K119" s="68">
        <v>0.75</v>
      </c>
      <c r="L119" s="330">
        <v>0.57099999999999995</v>
      </c>
      <c r="M119" s="332">
        <v>0.33700000000000002</v>
      </c>
      <c r="N119" s="66">
        <v>0</v>
      </c>
      <c r="O119" s="68">
        <v>0</v>
      </c>
    </row>
    <row r="120" spans="2:15" x14ac:dyDescent="0.3">
      <c r="B120" s="252" t="s">
        <v>614</v>
      </c>
      <c r="C120" s="252"/>
      <c r="D120" s="252"/>
      <c r="E120" s="252"/>
      <c r="F120" s="67">
        <v>0.56999999999999995</v>
      </c>
      <c r="G120" s="68">
        <v>0.38800000000000001</v>
      </c>
      <c r="H120" s="331"/>
      <c r="I120" s="333"/>
      <c r="J120" s="66">
        <v>0.5</v>
      </c>
      <c r="K120" s="68">
        <v>0.46400000000000002</v>
      </c>
      <c r="L120" s="331"/>
      <c r="M120" s="333"/>
      <c r="N120" s="66">
        <v>0.42899999999999999</v>
      </c>
      <c r="O120" s="68">
        <v>0.28599999999999998</v>
      </c>
    </row>
    <row r="121" spans="2:15" x14ac:dyDescent="0.3">
      <c r="B121" s="252" t="s">
        <v>615</v>
      </c>
      <c r="C121" s="252"/>
      <c r="D121" s="252"/>
      <c r="E121" s="252"/>
      <c r="F121" s="67">
        <v>0.35399999999999998</v>
      </c>
      <c r="G121" s="68">
        <v>0.24099999999999999</v>
      </c>
      <c r="H121" s="330">
        <v>0.47</v>
      </c>
      <c r="I121" s="332">
        <v>0.28100000000000003</v>
      </c>
      <c r="J121" s="66">
        <v>0.16700000000000001</v>
      </c>
      <c r="K121" s="68">
        <v>0.17699999999999999</v>
      </c>
      <c r="L121" s="330">
        <v>0.59099999999999997</v>
      </c>
      <c r="M121" s="332">
        <v>0.34599999999999997</v>
      </c>
      <c r="N121" s="66">
        <v>0.46200000000000002</v>
      </c>
      <c r="O121" s="68">
        <v>0.308</v>
      </c>
    </row>
    <row r="122" spans="2:15" x14ac:dyDescent="0.3">
      <c r="B122" s="252" t="s">
        <v>616</v>
      </c>
      <c r="C122" s="252"/>
      <c r="D122" s="252"/>
      <c r="E122" s="252"/>
      <c r="F122" s="67">
        <v>0.25600000000000001</v>
      </c>
      <c r="G122" s="68">
        <v>0.2</v>
      </c>
      <c r="H122" s="331"/>
      <c r="I122" s="333"/>
      <c r="J122" s="66">
        <v>0.20699999999999999</v>
      </c>
      <c r="K122" s="68">
        <v>0.16400000000000001</v>
      </c>
      <c r="L122" s="331"/>
      <c r="M122" s="333"/>
      <c r="N122" s="66">
        <v>0.28299999999999997</v>
      </c>
      <c r="O122" s="68">
        <v>0.19800000000000001</v>
      </c>
    </row>
    <row r="123" spans="2:15" x14ac:dyDescent="0.3">
      <c r="B123" s="252" t="s">
        <v>617</v>
      </c>
      <c r="C123" s="252"/>
      <c r="D123" s="252"/>
      <c r="E123" s="252"/>
      <c r="F123" s="67">
        <v>0.22500000000000001</v>
      </c>
      <c r="G123" s="68">
        <v>0.23</v>
      </c>
      <c r="H123" s="330">
        <v>0.378</v>
      </c>
      <c r="I123" s="332">
        <v>0.29499999999999998</v>
      </c>
      <c r="J123" s="66">
        <v>0.23100000000000001</v>
      </c>
      <c r="K123" s="68">
        <v>0.13500000000000001</v>
      </c>
      <c r="L123" s="330">
        <v>0.56299999999999994</v>
      </c>
      <c r="M123" s="332">
        <v>0.34799999999999998</v>
      </c>
      <c r="N123" s="66">
        <v>0.11799999999999999</v>
      </c>
      <c r="O123" s="68">
        <v>0.23499999999999999</v>
      </c>
    </row>
    <row r="124" spans="2:15" x14ac:dyDescent="0.3">
      <c r="B124" s="252" t="s">
        <v>618</v>
      </c>
      <c r="C124" s="252"/>
      <c r="D124" s="252"/>
      <c r="E124" s="252"/>
      <c r="F124" s="67">
        <v>0.23499999999999999</v>
      </c>
      <c r="G124" s="68">
        <v>0.253</v>
      </c>
      <c r="H124" s="331"/>
      <c r="I124" s="333"/>
      <c r="J124" s="66">
        <v>0.13300000000000001</v>
      </c>
      <c r="K124" s="68">
        <v>0.13300000000000001</v>
      </c>
      <c r="L124" s="331"/>
      <c r="M124" s="333"/>
      <c r="N124" s="66">
        <v>0.214</v>
      </c>
      <c r="O124" s="68">
        <v>0.25</v>
      </c>
    </row>
    <row r="125" spans="2:15" x14ac:dyDescent="0.3">
      <c r="B125" s="36" t="s">
        <v>619</v>
      </c>
      <c r="C125" s="36"/>
      <c r="D125" s="36"/>
      <c r="E125" s="36"/>
      <c r="F125" s="73"/>
      <c r="G125" s="74"/>
      <c r="H125" s="73"/>
      <c r="I125" s="75"/>
      <c r="J125" s="75"/>
      <c r="K125" s="74"/>
      <c r="L125" s="73"/>
      <c r="M125" s="75"/>
      <c r="N125" s="75"/>
      <c r="O125" s="74"/>
    </row>
    <row r="126" spans="2:15" x14ac:dyDescent="0.3">
      <c r="B126" s="252" t="s">
        <v>581</v>
      </c>
      <c r="C126" s="252"/>
      <c r="D126" s="252"/>
      <c r="E126" s="252"/>
      <c r="F126" s="67">
        <v>0.27600000000000002</v>
      </c>
      <c r="G126" s="68">
        <v>0.22500000000000001</v>
      </c>
      <c r="H126" s="67">
        <v>0.56499999999999995</v>
      </c>
      <c r="I126" s="66">
        <v>0.32200000000000001</v>
      </c>
      <c r="J126" s="66">
        <v>0</v>
      </c>
      <c r="K126" s="68">
        <v>0</v>
      </c>
      <c r="L126" s="67">
        <v>1.123</v>
      </c>
      <c r="M126" s="66">
        <v>0.60799999999999998</v>
      </c>
      <c r="N126" s="66">
        <v>0</v>
      </c>
      <c r="O126" s="68">
        <v>0</v>
      </c>
    </row>
    <row r="127" spans="2:15" x14ac:dyDescent="0.3">
      <c r="B127" s="252" t="s">
        <v>584</v>
      </c>
      <c r="C127" s="252"/>
      <c r="D127" s="252"/>
      <c r="E127" s="252"/>
      <c r="F127" s="67">
        <v>0.26600000000000001</v>
      </c>
      <c r="G127" s="68">
        <v>0.28100000000000003</v>
      </c>
      <c r="H127" s="67">
        <v>0.33800000000000002</v>
      </c>
      <c r="I127" s="66">
        <v>0.254</v>
      </c>
      <c r="J127" s="66">
        <v>0.23</v>
      </c>
      <c r="K127" s="68">
        <v>0.19600000000000001</v>
      </c>
      <c r="L127" s="67">
        <v>0.221</v>
      </c>
      <c r="M127" s="66">
        <v>0.17</v>
      </c>
      <c r="N127" s="66">
        <v>0.33300000000000002</v>
      </c>
      <c r="O127" s="68">
        <v>0.253</v>
      </c>
    </row>
    <row r="128" spans="2:15" x14ac:dyDescent="0.3">
      <c r="B128" s="272" t="s">
        <v>3</v>
      </c>
      <c r="C128" s="272"/>
      <c r="D128" s="272"/>
      <c r="E128" s="272"/>
      <c r="F128" s="76">
        <v>0.33</v>
      </c>
      <c r="G128" s="77">
        <v>0.248</v>
      </c>
      <c r="H128" s="76">
        <v>0.47099999999999997</v>
      </c>
      <c r="I128" s="78">
        <v>0.29399999999999998</v>
      </c>
      <c r="J128" s="78">
        <v>0.22700000000000001</v>
      </c>
      <c r="K128" s="77">
        <v>0.193</v>
      </c>
      <c r="L128" s="76">
        <v>0.58299999999999996</v>
      </c>
      <c r="M128" s="78">
        <v>0.34599999999999997</v>
      </c>
      <c r="N128" s="78">
        <v>0.32900000000000001</v>
      </c>
      <c r="O128" s="77">
        <v>0.25</v>
      </c>
    </row>
    <row r="129" spans="1:15" s="183" customFormat="1" ht="13.5" x14ac:dyDescent="0.3">
      <c r="B129" s="270" t="s">
        <v>626</v>
      </c>
      <c r="C129" s="270"/>
      <c r="D129" s="270"/>
      <c r="E129" s="270"/>
      <c r="F129" s="270"/>
      <c r="G129" s="270"/>
      <c r="H129" s="270"/>
      <c r="I129" s="270"/>
      <c r="J129" s="270"/>
      <c r="K129" s="270"/>
      <c r="L129" s="270"/>
      <c r="M129" s="270"/>
      <c r="N129" s="270"/>
    </row>
    <row r="130" spans="1:15" s="183" customFormat="1" ht="13.5" x14ac:dyDescent="0.3">
      <c r="B130" s="290"/>
      <c r="C130" s="290"/>
      <c r="D130" s="290"/>
      <c r="E130" s="290"/>
      <c r="F130" s="290"/>
      <c r="G130" s="290"/>
      <c r="H130" s="290"/>
      <c r="I130" s="290"/>
      <c r="J130" s="290"/>
      <c r="K130" s="290"/>
      <c r="L130" s="290"/>
      <c r="M130" s="290"/>
      <c r="N130" s="290"/>
    </row>
    <row r="131" spans="1:15" s="183" customFormat="1" ht="13.5" x14ac:dyDescent="0.3">
      <c r="B131" s="271"/>
      <c r="C131" s="271"/>
      <c r="D131" s="271"/>
      <c r="E131" s="271"/>
      <c r="F131" s="271"/>
      <c r="G131" s="271"/>
      <c r="H131" s="271"/>
      <c r="I131" s="271"/>
      <c r="J131" s="271"/>
      <c r="K131" s="271"/>
      <c r="L131" s="271"/>
      <c r="M131" s="271"/>
      <c r="N131" s="271"/>
    </row>
    <row r="134" spans="1:15" x14ac:dyDescent="0.3">
      <c r="A134" s="20"/>
      <c r="B134" s="21" t="s">
        <v>323</v>
      </c>
      <c r="C134" s="20"/>
      <c r="D134" s="20"/>
      <c r="E134" s="20"/>
      <c r="F134" s="20"/>
      <c r="G134" s="20"/>
      <c r="H134" s="20"/>
      <c r="I134" s="20"/>
      <c r="J134" s="20"/>
      <c r="K134" s="20"/>
      <c r="L134" s="20"/>
      <c r="M134" s="20"/>
      <c r="N134" s="20"/>
    </row>
    <row r="136" spans="1:15" s="79" customFormat="1" ht="12.75" customHeight="1" x14ac:dyDescent="0.3">
      <c r="B136" s="267" t="s">
        <v>627</v>
      </c>
      <c r="C136" s="267"/>
      <c r="D136" s="267"/>
      <c r="E136" s="267"/>
      <c r="F136" s="268">
        <v>2024</v>
      </c>
      <c r="G136" s="269"/>
      <c r="H136" s="267">
        <v>2023</v>
      </c>
      <c r="I136" s="267"/>
      <c r="J136" s="267"/>
      <c r="K136" s="267"/>
      <c r="L136" s="268">
        <v>2022</v>
      </c>
      <c r="M136" s="267"/>
      <c r="N136" s="267"/>
      <c r="O136" s="269"/>
    </row>
    <row r="137" spans="1:15" s="79" customFormat="1" ht="16.5" customHeight="1" x14ac:dyDescent="0.3">
      <c r="B137" s="267"/>
      <c r="C137" s="267"/>
      <c r="D137" s="267"/>
      <c r="E137" s="267"/>
      <c r="F137" s="268" t="s">
        <v>40</v>
      </c>
      <c r="G137" s="269"/>
      <c r="H137" s="267" t="s">
        <v>4</v>
      </c>
      <c r="I137" s="267"/>
      <c r="J137" s="267" t="s">
        <v>5</v>
      </c>
      <c r="K137" s="267"/>
      <c r="L137" s="268" t="s">
        <v>4</v>
      </c>
      <c r="M137" s="267"/>
      <c r="N137" s="267" t="s">
        <v>5</v>
      </c>
      <c r="O137" s="269"/>
    </row>
    <row r="138" spans="1:15" s="79" customFormat="1" ht="12.75" x14ac:dyDescent="0.3">
      <c r="B138" s="267"/>
      <c r="C138" s="267"/>
      <c r="D138" s="267"/>
      <c r="E138" s="267"/>
      <c r="F138" s="208" t="s">
        <v>628</v>
      </c>
      <c r="G138" s="182" t="s">
        <v>629</v>
      </c>
      <c r="H138" s="16" t="s">
        <v>628</v>
      </c>
      <c r="I138" s="16" t="s">
        <v>629</v>
      </c>
      <c r="J138" s="16" t="s">
        <v>628</v>
      </c>
      <c r="K138" s="16" t="s">
        <v>629</v>
      </c>
      <c r="L138" s="16" t="s">
        <v>628</v>
      </c>
      <c r="M138" s="16" t="s">
        <v>629</v>
      </c>
      <c r="N138" s="16" t="s">
        <v>628</v>
      </c>
      <c r="O138" s="16" t="s">
        <v>629</v>
      </c>
    </row>
    <row r="139" spans="1:15" x14ac:dyDescent="0.3">
      <c r="B139" s="36" t="s">
        <v>630</v>
      </c>
      <c r="C139" s="80"/>
      <c r="D139" s="80"/>
      <c r="E139" s="80"/>
      <c r="F139" s="81"/>
      <c r="G139" s="82"/>
      <c r="H139" s="80"/>
      <c r="I139" s="80"/>
      <c r="J139" s="80"/>
      <c r="K139" s="80"/>
      <c r="L139" s="81"/>
      <c r="M139" s="80"/>
      <c r="N139" s="80"/>
      <c r="O139" s="82"/>
    </row>
    <row r="140" spans="1:15" x14ac:dyDescent="0.3">
      <c r="B140" s="259" t="s">
        <v>636</v>
      </c>
      <c r="C140" s="259"/>
      <c r="D140" s="259"/>
      <c r="E140" s="327"/>
      <c r="F140" s="324">
        <v>24</v>
      </c>
      <c r="G140" s="321">
        <v>8</v>
      </c>
      <c r="H140" s="324">
        <v>1</v>
      </c>
      <c r="I140" s="318">
        <v>2</v>
      </c>
      <c r="J140" s="318">
        <v>4</v>
      </c>
      <c r="K140" s="321">
        <v>0</v>
      </c>
      <c r="L140" s="324">
        <v>0</v>
      </c>
      <c r="M140" s="318">
        <v>2</v>
      </c>
      <c r="N140" s="318">
        <v>1</v>
      </c>
      <c r="O140" s="321">
        <v>0</v>
      </c>
    </row>
    <row r="141" spans="1:15" x14ac:dyDescent="0.3">
      <c r="B141" s="260"/>
      <c r="C141" s="260"/>
      <c r="D141" s="260"/>
      <c r="E141" s="329"/>
      <c r="F141" s="326"/>
      <c r="G141" s="323"/>
      <c r="H141" s="326"/>
      <c r="I141" s="320"/>
      <c r="J141" s="320"/>
      <c r="K141" s="323"/>
      <c r="L141" s="326"/>
      <c r="M141" s="320"/>
      <c r="N141" s="320"/>
      <c r="O141" s="323"/>
    </row>
    <row r="142" spans="1:15" x14ac:dyDescent="0.3">
      <c r="B142" s="259" t="s">
        <v>637</v>
      </c>
      <c r="C142" s="259"/>
      <c r="D142" s="259"/>
      <c r="E142" s="327"/>
      <c r="F142" s="226">
        <v>23</v>
      </c>
      <c r="G142" s="225">
        <v>4</v>
      </c>
      <c r="H142" s="226">
        <v>1</v>
      </c>
      <c r="I142" s="224">
        <v>2</v>
      </c>
      <c r="J142" s="224">
        <v>4</v>
      </c>
      <c r="K142" s="225" t="s">
        <v>7</v>
      </c>
      <c r="L142" s="226" t="s">
        <v>7</v>
      </c>
      <c r="M142" s="224">
        <v>2</v>
      </c>
      <c r="N142" s="224">
        <v>1</v>
      </c>
      <c r="O142" s="225" t="s">
        <v>7</v>
      </c>
    </row>
    <row r="143" spans="1:15" x14ac:dyDescent="0.3">
      <c r="B143" s="252" t="s">
        <v>631</v>
      </c>
      <c r="C143" s="252"/>
      <c r="D143" s="252"/>
      <c r="E143" s="277"/>
      <c r="F143" s="52">
        <v>1</v>
      </c>
      <c r="G143" s="53">
        <v>4</v>
      </c>
      <c r="H143" s="83">
        <v>0</v>
      </c>
      <c r="I143" s="83">
        <v>0</v>
      </c>
      <c r="J143" s="83">
        <v>0</v>
      </c>
      <c r="K143" s="83" t="s">
        <v>7</v>
      </c>
      <c r="L143" s="85" t="s">
        <v>7</v>
      </c>
      <c r="M143" s="83">
        <v>0</v>
      </c>
      <c r="N143" s="83">
        <v>0</v>
      </c>
      <c r="O143" s="87" t="s">
        <v>7</v>
      </c>
    </row>
    <row r="144" spans="1:15" x14ac:dyDescent="0.3">
      <c r="B144" s="252" t="s">
        <v>632</v>
      </c>
      <c r="C144" s="252"/>
      <c r="D144" s="252"/>
      <c r="E144" s="277"/>
      <c r="F144" s="67">
        <f>F142/F140</f>
        <v>0.95833333333333337</v>
      </c>
      <c r="G144" s="68">
        <f>G142/G140</f>
        <v>0.5</v>
      </c>
      <c r="H144" s="84">
        <v>1</v>
      </c>
      <c r="I144" s="84">
        <v>1</v>
      </c>
      <c r="J144" s="84">
        <v>1</v>
      </c>
      <c r="K144" s="84" t="s">
        <v>7</v>
      </c>
      <c r="L144" s="86" t="s">
        <v>7</v>
      </c>
      <c r="M144" s="84">
        <v>1</v>
      </c>
      <c r="N144" s="84">
        <v>1</v>
      </c>
      <c r="O144" s="88" t="s">
        <v>7</v>
      </c>
    </row>
    <row r="145" spans="2:15" x14ac:dyDescent="0.3">
      <c r="B145" s="252" t="s">
        <v>633</v>
      </c>
      <c r="C145" s="252"/>
      <c r="D145" s="252"/>
      <c r="E145" s="277"/>
      <c r="F145" s="67">
        <f>(F142+F143)/F140</f>
        <v>1</v>
      </c>
      <c r="G145" s="68">
        <f>(G143+G142)/G140</f>
        <v>1</v>
      </c>
      <c r="H145" s="84" t="s">
        <v>7</v>
      </c>
      <c r="I145" s="84" t="s">
        <v>7</v>
      </c>
      <c r="J145" s="84" t="s">
        <v>7</v>
      </c>
      <c r="K145" s="84" t="s">
        <v>7</v>
      </c>
      <c r="L145" s="86" t="s">
        <v>7</v>
      </c>
      <c r="M145" s="84" t="s">
        <v>7</v>
      </c>
      <c r="N145" s="84" t="s">
        <v>7</v>
      </c>
      <c r="O145" s="88" t="s">
        <v>7</v>
      </c>
    </row>
    <row r="146" spans="2:15" x14ac:dyDescent="0.3">
      <c r="B146" s="36" t="s">
        <v>634</v>
      </c>
      <c r="C146" s="80"/>
      <c r="D146" s="80"/>
      <c r="E146" s="80"/>
      <c r="F146" s="81"/>
      <c r="G146" s="82"/>
      <c r="H146" s="80"/>
      <c r="I146" s="80"/>
      <c r="J146" s="80"/>
      <c r="K146" s="80"/>
      <c r="L146" s="81"/>
      <c r="M146" s="80"/>
      <c r="N146" s="80"/>
      <c r="O146" s="82"/>
    </row>
    <row r="147" spans="2:15" x14ac:dyDescent="0.3">
      <c r="B147" s="259" t="s">
        <v>635</v>
      </c>
      <c r="C147" s="259"/>
      <c r="D147" s="259"/>
      <c r="E147" s="327"/>
      <c r="F147" s="324" t="s">
        <v>7</v>
      </c>
      <c r="G147" s="321" t="s">
        <v>7</v>
      </c>
      <c r="H147" s="324">
        <v>1</v>
      </c>
      <c r="I147" s="318">
        <v>2</v>
      </c>
      <c r="J147" s="318">
        <v>2</v>
      </c>
      <c r="K147" s="321" t="s">
        <v>7</v>
      </c>
      <c r="L147" s="324" t="s">
        <v>7</v>
      </c>
      <c r="M147" s="318">
        <v>1</v>
      </c>
      <c r="N147" s="318">
        <v>1</v>
      </c>
      <c r="O147" s="321" t="s">
        <v>7</v>
      </c>
    </row>
    <row r="148" spans="2:15" x14ac:dyDescent="0.3">
      <c r="B148" s="242"/>
      <c r="C148" s="242"/>
      <c r="D148" s="242"/>
      <c r="E148" s="328"/>
      <c r="F148" s="325"/>
      <c r="G148" s="322"/>
      <c r="H148" s="325"/>
      <c r="I148" s="319"/>
      <c r="J148" s="319"/>
      <c r="K148" s="322"/>
      <c r="L148" s="325"/>
      <c r="M148" s="319"/>
      <c r="N148" s="319"/>
      <c r="O148" s="322"/>
    </row>
    <row r="149" spans="2:15" x14ac:dyDescent="0.3">
      <c r="B149" s="260"/>
      <c r="C149" s="260"/>
      <c r="D149" s="260"/>
      <c r="E149" s="329"/>
      <c r="F149" s="326"/>
      <c r="G149" s="323"/>
      <c r="H149" s="326"/>
      <c r="I149" s="320"/>
      <c r="J149" s="320"/>
      <c r="K149" s="323"/>
      <c r="L149" s="326"/>
      <c r="M149" s="320"/>
      <c r="N149" s="320"/>
      <c r="O149" s="323"/>
    </row>
    <row r="150" spans="2:15" x14ac:dyDescent="0.3">
      <c r="B150" s="259" t="s">
        <v>638</v>
      </c>
      <c r="C150" s="259"/>
      <c r="D150" s="259"/>
      <c r="E150" s="327"/>
      <c r="F150" s="324">
        <v>23</v>
      </c>
      <c r="G150" s="321">
        <v>4</v>
      </c>
      <c r="H150" s="324">
        <v>0</v>
      </c>
      <c r="I150" s="318">
        <v>0</v>
      </c>
      <c r="J150" s="318">
        <v>0</v>
      </c>
      <c r="K150" s="321" t="s">
        <v>7</v>
      </c>
      <c r="L150" s="324" t="s">
        <v>7</v>
      </c>
      <c r="M150" s="318">
        <v>0</v>
      </c>
      <c r="N150" s="318">
        <v>0</v>
      </c>
      <c r="O150" s="321" t="s">
        <v>7</v>
      </c>
    </row>
    <row r="151" spans="2:15" x14ac:dyDescent="0.3">
      <c r="B151" s="242"/>
      <c r="C151" s="242"/>
      <c r="D151" s="242"/>
      <c r="E151" s="328"/>
      <c r="F151" s="325"/>
      <c r="G151" s="322"/>
      <c r="H151" s="325"/>
      <c r="I151" s="319"/>
      <c r="J151" s="319"/>
      <c r="K151" s="322"/>
      <c r="L151" s="325"/>
      <c r="M151" s="319"/>
      <c r="N151" s="319"/>
      <c r="O151" s="322"/>
    </row>
    <row r="152" spans="2:15" x14ac:dyDescent="0.3">
      <c r="B152" s="260"/>
      <c r="C152" s="260"/>
      <c r="D152" s="260"/>
      <c r="E152" s="329"/>
      <c r="F152" s="326"/>
      <c r="G152" s="323"/>
      <c r="H152" s="326"/>
      <c r="I152" s="320"/>
      <c r="J152" s="320"/>
      <c r="K152" s="323"/>
      <c r="L152" s="326"/>
      <c r="M152" s="320"/>
      <c r="N152" s="320"/>
      <c r="O152" s="323"/>
    </row>
    <row r="153" spans="2:15" x14ac:dyDescent="0.3">
      <c r="B153" s="259" t="s">
        <v>639</v>
      </c>
      <c r="C153" s="259"/>
      <c r="D153" s="259"/>
      <c r="E153" s="327"/>
      <c r="F153" s="324">
        <v>0</v>
      </c>
      <c r="G153" s="321">
        <v>0</v>
      </c>
      <c r="H153" s="324">
        <v>0</v>
      </c>
      <c r="I153" s="318">
        <v>0</v>
      </c>
      <c r="J153" s="318">
        <v>2</v>
      </c>
      <c r="K153" s="321" t="s">
        <v>7</v>
      </c>
      <c r="L153" s="324" t="s">
        <v>7</v>
      </c>
      <c r="M153" s="318">
        <v>1</v>
      </c>
      <c r="N153" s="318">
        <v>0</v>
      </c>
      <c r="O153" s="321" t="s">
        <v>7</v>
      </c>
    </row>
    <row r="154" spans="2:15" x14ac:dyDescent="0.3">
      <c r="B154" s="242"/>
      <c r="C154" s="242"/>
      <c r="D154" s="242"/>
      <c r="E154" s="328"/>
      <c r="F154" s="325"/>
      <c r="G154" s="322"/>
      <c r="H154" s="325"/>
      <c r="I154" s="319"/>
      <c r="J154" s="319"/>
      <c r="K154" s="322"/>
      <c r="L154" s="325"/>
      <c r="M154" s="319"/>
      <c r="N154" s="319"/>
      <c r="O154" s="322"/>
    </row>
    <row r="155" spans="2:15" x14ac:dyDescent="0.3">
      <c r="B155" s="260"/>
      <c r="C155" s="260"/>
      <c r="D155" s="260"/>
      <c r="E155" s="329"/>
      <c r="F155" s="326"/>
      <c r="G155" s="323"/>
      <c r="H155" s="326"/>
      <c r="I155" s="320"/>
      <c r="J155" s="320"/>
      <c r="K155" s="323"/>
      <c r="L155" s="326"/>
      <c r="M155" s="320"/>
      <c r="N155" s="320"/>
      <c r="O155" s="323"/>
    </row>
    <row r="156" spans="2:15" x14ac:dyDescent="0.3">
      <c r="B156" s="252" t="s">
        <v>640</v>
      </c>
      <c r="C156" s="252"/>
      <c r="D156" s="252"/>
      <c r="E156" s="277"/>
      <c r="F156" s="210" t="s">
        <v>7</v>
      </c>
      <c r="G156" s="220" t="s">
        <v>7</v>
      </c>
      <c r="H156" s="209">
        <v>1</v>
      </c>
      <c r="I156" s="209">
        <f>I147/I142</f>
        <v>1</v>
      </c>
      <c r="J156" s="209">
        <f>J147/J142</f>
        <v>0.5</v>
      </c>
      <c r="K156" s="209" t="s">
        <v>7</v>
      </c>
      <c r="L156" s="210" t="s">
        <v>7</v>
      </c>
      <c r="M156" s="209">
        <v>0.5</v>
      </c>
      <c r="N156" s="209">
        <v>1</v>
      </c>
      <c r="O156" s="88" t="s">
        <v>7</v>
      </c>
    </row>
    <row r="157" spans="2:15" x14ac:dyDescent="0.3">
      <c r="B157" s="252" t="s">
        <v>641</v>
      </c>
      <c r="C157" s="252"/>
      <c r="D157" s="252"/>
      <c r="E157" s="277"/>
      <c r="F157" s="210">
        <f>F150/F142</f>
        <v>1</v>
      </c>
      <c r="G157" s="220">
        <f>G150/G142</f>
        <v>1</v>
      </c>
      <c r="H157" s="84" t="s">
        <v>7</v>
      </c>
      <c r="I157" s="84" t="s">
        <v>7</v>
      </c>
      <c r="J157" s="84" t="s">
        <v>7</v>
      </c>
      <c r="K157" s="84" t="s">
        <v>7</v>
      </c>
      <c r="L157" s="86" t="s">
        <v>7</v>
      </c>
      <c r="M157" s="84" t="s">
        <v>7</v>
      </c>
      <c r="N157" s="84" t="s">
        <v>7</v>
      </c>
      <c r="O157" s="88" t="s">
        <v>7</v>
      </c>
    </row>
    <row r="158" spans="2:15" s="183" customFormat="1" ht="13.5" x14ac:dyDescent="0.3">
      <c r="B158" s="270" t="s">
        <v>642</v>
      </c>
      <c r="C158" s="270"/>
      <c r="D158" s="270"/>
      <c r="E158" s="270"/>
      <c r="F158" s="270"/>
      <c r="G158" s="270"/>
      <c r="H158" s="270"/>
      <c r="I158" s="270"/>
      <c r="J158" s="270"/>
      <c r="K158" s="270"/>
      <c r="L158" s="270"/>
      <c r="M158" s="270"/>
      <c r="N158" s="270"/>
    </row>
    <row r="159" spans="2:15" s="183" customFormat="1" ht="13.5" x14ac:dyDescent="0.3">
      <c r="B159" s="271"/>
      <c r="C159" s="271"/>
      <c r="D159" s="271"/>
      <c r="E159" s="271"/>
      <c r="F159" s="271"/>
      <c r="G159" s="271"/>
      <c r="H159" s="271"/>
      <c r="I159" s="271"/>
      <c r="J159" s="271"/>
      <c r="K159" s="271"/>
      <c r="L159" s="271"/>
      <c r="M159" s="271"/>
      <c r="N159" s="271"/>
    </row>
    <row r="162" spans="1:14" x14ac:dyDescent="0.3">
      <c r="A162" s="20"/>
      <c r="B162" s="21" t="s">
        <v>324</v>
      </c>
      <c r="C162" s="20"/>
      <c r="D162" s="20"/>
      <c r="E162" s="20"/>
      <c r="F162" s="20"/>
      <c r="G162" s="20"/>
      <c r="H162" s="20"/>
      <c r="I162" s="20"/>
      <c r="J162" s="20"/>
      <c r="K162" s="20"/>
      <c r="L162" s="20"/>
      <c r="M162" s="20"/>
      <c r="N162" s="20"/>
    </row>
    <row r="164" spans="1:14" x14ac:dyDescent="0.3">
      <c r="B164" s="242" t="s">
        <v>643</v>
      </c>
      <c r="C164" s="242"/>
      <c r="D164" s="242"/>
      <c r="E164" s="242"/>
      <c r="F164" s="242"/>
      <c r="G164" s="242"/>
      <c r="H164" s="242"/>
      <c r="I164" s="242"/>
      <c r="J164" s="242"/>
      <c r="K164" s="242"/>
      <c r="L164" s="242"/>
      <c r="M164" s="242"/>
      <c r="N164" s="242"/>
    </row>
    <row r="165" spans="1:14" x14ac:dyDescent="0.3">
      <c r="B165" s="242"/>
      <c r="C165" s="242"/>
      <c r="D165" s="242"/>
      <c r="E165" s="242"/>
      <c r="F165" s="242"/>
      <c r="G165" s="242"/>
      <c r="H165" s="242"/>
      <c r="I165" s="242"/>
      <c r="J165" s="242"/>
      <c r="K165" s="242"/>
      <c r="L165" s="242"/>
      <c r="M165" s="242"/>
      <c r="N165" s="242"/>
    </row>
    <row r="168" spans="1:14" x14ac:dyDescent="0.3">
      <c r="A168" s="20"/>
      <c r="B168" s="21" t="s">
        <v>325</v>
      </c>
      <c r="C168" s="20"/>
      <c r="D168" s="20"/>
      <c r="E168" s="20"/>
      <c r="F168" s="20"/>
      <c r="G168" s="20"/>
      <c r="H168" s="20"/>
      <c r="I168" s="20"/>
      <c r="J168" s="20"/>
      <c r="K168" s="20"/>
      <c r="L168" s="20"/>
      <c r="M168" s="20"/>
      <c r="N168" s="20"/>
    </row>
    <row r="170" spans="1:14" x14ac:dyDescent="0.3">
      <c r="B170" s="275" t="s">
        <v>644</v>
      </c>
      <c r="C170" s="275"/>
      <c r="D170" s="275"/>
      <c r="E170" s="275"/>
      <c r="F170" s="275"/>
      <c r="G170" s="275"/>
      <c r="H170" s="275"/>
      <c r="I170" s="275"/>
      <c r="J170" s="275"/>
      <c r="K170" s="275"/>
      <c r="L170" s="275"/>
      <c r="M170" s="275"/>
      <c r="N170" s="275"/>
    </row>
    <row r="171" spans="1:14" x14ac:dyDescent="0.3">
      <c r="B171" s="275"/>
      <c r="C171" s="275"/>
      <c r="D171" s="275"/>
      <c r="E171" s="275"/>
      <c r="F171" s="275"/>
      <c r="G171" s="275"/>
      <c r="H171" s="275"/>
      <c r="I171" s="275"/>
      <c r="J171" s="275"/>
      <c r="K171" s="275"/>
      <c r="L171" s="275"/>
      <c r="M171" s="275"/>
      <c r="N171" s="275"/>
    </row>
    <row r="172" spans="1:14" x14ac:dyDescent="0.3">
      <c r="B172" s="275"/>
      <c r="C172" s="275"/>
      <c r="D172" s="275"/>
      <c r="E172" s="275"/>
      <c r="F172" s="275"/>
      <c r="G172" s="275"/>
      <c r="H172" s="275"/>
      <c r="I172" s="275"/>
      <c r="J172" s="275"/>
      <c r="K172" s="275"/>
      <c r="L172" s="275"/>
      <c r="M172" s="275"/>
      <c r="N172" s="275"/>
    </row>
    <row r="173" spans="1:14" x14ac:dyDescent="0.3">
      <c r="B173" s="275"/>
      <c r="C173" s="275"/>
      <c r="D173" s="275"/>
      <c r="E173" s="275"/>
      <c r="F173" s="275"/>
      <c r="G173" s="275"/>
      <c r="H173" s="275"/>
      <c r="I173" s="275"/>
      <c r="J173" s="275"/>
      <c r="K173" s="275"/>
      <c r="L173" s="275"/>
      <c r="M173" s="275"/>
      <c r="N173" s="275"/>
    </row>
    <row r="174" spans="1:14" x14ac:dyDescent="0.3">
      <c r="B174" s="275"/>
      <c r="C174" s="275"/>
      <c r="D174" s="275"/>
      <c r="E174" s="275"/>
      <c r="F174" s="275"/>
      <c r="G174" s="275"/>
      <c r="H174" s="275"/>
      <c r="I174" s="275"/>
      <c r="J174" s="275"/>
      <c r="K174" s="275"/>
      <c r="L174" s="275"/>
      <c r="M174" s="275"/>
      <c r="N174" s="275"/>
    </row>
    <row r="175" spans="1:14" x14ac:dyDescent="0.3">
      <c r="B175" s="275"/>
      <c r="C175" s="275"/>
      <c r="D175" s="275"/>
      <c r="E175" s="275"/>
      <c r="F175" s="275"/>
      <c r="G175" s="275"/>
      <c r="H175" s="275"/>
      <c r="I175" s="275"/>
      <c r="J175" s="275"/>
      <c r="K175" s="275"/>
      <c r="L175" s="275"/>
      <c r="M175" s="275"/>
      <c r="N175" s="275"/>
    </row>
    <row r="176" spans="1:14" x14ac:dyDescent="0.3">
      <c r="B176" s="275"/>
      <c r="C176" s="275"/>
      <c r="D176" s="275"/>
      <c r="E176" s="275"/>
      <c r="F176" s="275"/>
      <c r="G176" s="275"/>
      <c r="H176" s="275"/>
      <c r="I176" s="275"/>
      <c r="J176" s="275"/>
      <c r="K176" s="275"/>
      <c r="L176" s="275"/>
      <c r="M176" s="275"/>
      <c r="N176" s="275"/>
    </row>
    <row r="179" spans="1:14" x14ac:dyDescent="0.3">
      <c r="A179" s="20"/>
      <c r="B179" s="21" t="s">
        <v>326</v>
      </c>
      <c r="C179" s="20"/>
      <c r="D179" s="20"/>
      <c r="E179" s="20"/>
      <c r="F179" s="20"/>
      <c r="G179" s="20"/>
      <c r="H179" s="20"/>
      <c r="I179" s="20"/>
      <c r="J179" s="20"/>
      <c r="K179" s="20"/>
      <c r="L179" s="20"/>
      <c r="M179" s="20"/>
      <c r="N179" s="20"/>
    </row>
    <row r="181" spans="1:14" s="47" customFormat="1" ht="13.5" x14ac:dyDescent="0.3">
      <c r="B181" s="266" t="s">
        <v>645</v>
      </c>
      <c r="C181" s="266"/>
      <c r="D181" s="266"/>
      <c r="E181" s="266"/>
      <c r="F181" s="266"/>
      <c r="G181" s="266"/>
      <c r="H181" s="266"/>
      <c r="I181" s="266"/>
      <c r="J181" s="50">
        <v>2024</v>
      </c>
      <c r="K181" s="266">
        <v>2023</v>
      </c>
      <c r="L181" s="266"/>
      <c r="M181" s="299">
        <v>2022</v>
      </c>
      <c r="N181" s="300"/>
    </row>
    <row r="182" spans="1:14" s="47" customFormat="1" ht="15" x14ac:dyDescent="0.3">
      <c r="B182" s="266"/>
      <c r="C182" s="266"/>
      <c r="D182" s="266"/>
      <c r="E182" s="266"/>
      <c r="F182" s="266"/>
      <c r="G182" s="266"/>
      <c r="H182" s="266"/>
      <c r="I182" s="266"/>
      <c r="J182" s="50" t="s">
        <v>40</v>
      </c>
      <c r="K182" s="17" t="s">
        <v>4</v>
      </c>
      <c r="L182" s="17" t="s">
        <v>8</v>
      </c>
      <c r="M182" s="26" t="s">
        <v>9</v>
      </c>
      <c r="N182" s="27" t="s">
        <v>5</v>
      </c>
    </row>
    <row r="183" spans="1:14" x14ac:dyDescent="0.3">
      <c r="B183" s="36" t="s">
        <v>611</v>
      </c>
      <c r="C183" s="36"/>
      <c r="D183" s="36"/>
      <c r="E183" s="36"/>
      <c r="F183" s="36"/>
      <c r="G183" s="36"/>
      <c r="H183" s="36"/>
      <c r="I183" s="36"/>
      <c r="J183" s="90"/>
      <c r="K183" s="36"/>
      <c r="L183" s="36"/>
      <c r="M183" s="37"/>
      <c r="N183" s="38"/>
    </row>
    <row r="184" spans="1:14" x14ac:dyDescent="0.3">
      <c r="B184" s="252" t="s">
        <v>578</v>
      </c>
      <c r="C184" s="252"/>
      <c r="D184" s="252"/>
      <c r="E184" s="252"/>
      <c r="F184" s="252"/>
      <c r="G184" s="252"/>
      <c r="H184" s="252"/>
      <c r="I184" s="277"/>
      <c r="J184" s="91">
        <v>25.65</v>
      </c>
      <c r="K184" s="92">
        <v>24.85</v>
      </c>
      <c r="L184" s="92">
        <v>39.29</v>
      </c>
      <c r="M184" s="93">
        <v>4.2</v>
      </c>
      <c r="N184" s="94">
        <v>33.880000000000003</v>
      </c>
    </row>
    <row r="185" spans="1:14" x14ac:dyDescent="0.3">
      <c r="B185" s="252" t="s">
        <v>579</v>
      </c>
      <c r="C185" s="252"/>
      <c r="D185" s="252"/>
      <c r="E185" s="252"/>
      <c r="F185" s="252"/>
      <c r="G185" s="252"/>
      <c r="H185" s="252"/>
      <c r="I185" s="277"/>
      <c r="J185" s="91">
        <v>19.16</v>
      </c>
      <c r="K185" s="92">
        <v>18.36</v>
      </c>
      <c r="L185" s="92">
        <v>26.1</v>
      </c>
      <c r="M185" s="93">
        <v>4.1100000000000003</v>
      </c>
      <c r="N185" s="94">
        <v>26.08</v>
      </c>
    </row>
    <row r="186" spans="1:14" ht="16.5" x14ac:dyDescent="0.3">
      <c r="B186" s="36" t="s">
        <v>646</v>
      </c>
      <c r="C186" s="36"/>
      <c r="D186" s="36"/>
      <c r="E186" s="36"/>
      <c r="F186" s="36"/>
      <c r="G186" s="36"/>
      <c r="H186" s="36"/>
      <c r="I186" s="36"/>
      <c r="J186" s="95"/>
      <c r="K186" s="96"/>
      <c r="L186" s="96"/>
      <c r="M186" s="97"/>
      <c r="N186" s="98"/>
    </row>
    <row r="187" spans="1:14" x14ac:dyDescent="0.3">
      <c r="B187" s="252" t="s">
        <v>647</v>
      </c>
      <c r="C187" s="252"/>
      <c r="D187" s="252"/>
      <c r="E187" s="252"/>
      <c r="F187" s="252"/>
      <c r="G187" s="252"/>
      <c r="H187" s="252"/>
      <c r="I187" s="277"/>
      <c r="J187" s="91">
        <v>0.6</v>
      </c>
      <c r="K187" s="92">
        <v>40</v>
      </c>
      <c r="L187" s="92">
        <v>1.33</v>
      </c>
      <c r="M187" s="104" t="s">
        <v>7</v>
      </c>
      <c r="N187" s="105">
        <v>1.83</v>
      </c>
    </row>
    <row r="188" spans="1:14" x14ac:dyDescent="0.3">
      <c r="B188" s="252" t="s">
        <v>648</v>
      </c>
      <c r="C188" s="252"/>
      <c r="D188" s="252"/>
      <c r="E188" s="252"/>
      <c r="F188" s="252"/>
      <c r="G188" s="252"/>
      <c r="H188" s="252"/>
      <c r="I188" s="277"/>
      <c r="J188" s="91">
        <v>18.77</v>
      </c>
      <c r="K188" s="92">
        <v>32.56</v>
      </c>
      <c r="L188" s="92">
        <v>31.06</v>
      </c>
      <c r="M188" s="104" t="s">
        <v>7</v>
      </c>
      <c r="N188" s="105">
        <v>15.96</v>
      </c>
    </row>
    <row r="189" spans="1:14" x14ac:dyDescent="0.3">
      <c r="B189" s="252" t="s">
        <v>649</v>
      </c>
      <c r="C189" s="252"/>
      <c r="D189" s="252"/>
      <c r="E189" s="252"/>
      <c r="F189" s="252"/>
      <c r="G189" s="252"/>
      <c r="H189" s="252"/>
      <c r="I189" s="277"/>
      <c r="J189" s="91">
        <v>19.239999999999998</v>
      </c>
      <c r="K189" s="92">
        <v>23.68</v>
      </c>
      <c r="L189" s="92">
        <v>46.73</v>
      </c>
      <c r="M189" s="104" t="s">
        <v>7</v>
      </c>
      <c r="N189" s="105">
        <v>70.67</v>
      </c>
    </row>
    <row r="190" spans="1:14" x14ac:dyDescent="0.3">
      <c r="B190" s="252" t="s">
        <v>650</v>
      </c>
      <c r="C190" s="252"/>
      <c r="D190" s="252"/>
      <c r="E190" s="252"/>
      <c r="F190" s="252"/>
      <c r="G190" s="252"/>
      <c r="H190" s="252"/>
      <c r="I190" s="277"/>
      <c r="J190" s="91">
        <v>12.29</v>
      </c>
      <c r="K190" s="92">
        <v>21.39</v>
      </c>
      <c r="L190" s="92">
        <v>29.22</v>
      </c>
      <c r="M190" s="104" t="s">
        <v>7</v>
      </c>
      <c r="N190" s="105">
        <v>24.06</v>
      </c>
    </row>
    <row r="191" spans="1:14" x14ac:dyDescent="0.3">
      <c r="B191" s="252" t="s">
        <v>651</v>
      </c>
      <c r="C191" s="252"/>
      <c r="D191" s="252"/>
      <c r="E191" s="252"/>
      <c r="F191" s="252"/>
      <c r="G191" s="252"/>
      <c r="H191" s="252"/>
      <c r="I191" s="277"/>
      <c r="J191" s="91">
        <v>46.51</v>
      </c>
      <c r="K191" s="92">
        <v>33.880000000000003</v>
      </c>
      <c r="L191" s="103" t="s">
        <v>7</v>
      </c>
      <c r="M191" s="104" t="s">
        <v>7</v>
      </c>
      <c r="N191" s="105" t="s">
        <v>7</v>
      </c>
    </row>
    <row r="192" spans="1:14" x14ac:dyDescent="0.3">
      <c r="B192" s="252" t="s">
        <v>652</v>
      </c>
      <c r="C192" s="252"/>
      <c r="D192" s="252"/>
      <c r="E192" s="252"/>
      <c r="F192" s="252"/>
      <c r="G192" s="252"/>
      <c r="H192" s="252"/>
      <c r="I192" s="277"/>
      <c r="J192" s="91">
        <v>15.18</v>
      </c>
      <c r="K192" s="92">
        <v>10</v>
      </c>
      <c r="L192" s="103" t="s">
        <v>7</v>
      </c>
      <c r="M192" s="104" t="s">
        <v>7</v>
      </c>
      <c r="N192" s="105" t="s">
        <v>7</v>
      </c>
    </row>
    <row r="193" spans="1:14" x14ac:dyDescent="0.3">
      <c r="B193" s="272" t="s">
        <v>3</v>
      </c>
      <c r="C193" s="272"/>
      <c r="D193" s="272"/>
      <c r="E193" s="272"/>
      <c r="F193" s="272"/>
      <c r="G193" s="272"/>
      <c r="H193" s="272"/>
      <c r="I193" s="273"/>
      <c r="J193" s="99">
        <v>23.81</v>
      </c>
      <c r="K193" s="100">
        <v>21.6</v>
      </c>
      <c r="L193" s="100">
        <v>32.520000000000003</v>
      </c>
      <c r="M193" s="101">
        <v>8.31</v>
      </c>
      <c r="N193" s="102">
        <v>30.83</v>
      </c>
    </row>
    <row r="194" spans="1:14" s="183" customFormat="1" ht="13.5" x14ac:dyDescent="0.3">
      <c r="B194" s="270" t="s">
        <v>653</v>
      </c>
      <c r="C194" s="270"/>
      <c r="D194" s="270"/>
      <c r="E194" s="270"/>
      <c r="F194" s="270"/>
      <c r="G194" s="270"/>
      <c r="H194" s="270"/>
      <c r="I194" s="270"/>
      <c r="J194" s="270"/>
      <c r="K194" s="270"/>
      <c r="L194" s="270"/>
      <c r="M194" s="270"/>
      <c r="N194" s="270"/>
    </row>
    <row r="195" spans="1:14" s="183" customFormat="1" ht="13.5" x14ac:dyDescent="0.3">
      <c r="B195" s="290"/>
      <c r="C195" s="290"/>
      <c r="D195" s="290"/>
      <c r="E195" s="290"/>
      <c r="F195" s="290"/>
      <c r="G195" s="290"/>
      <c r="H195" s="290"/>
      <c r="I195" s="290"/>
      <c r="J195" s="290"/>
      <c r="K195" s="290"/>
      <c r="L195" s="290"/>
      <c r="M195" s="290"/>
      <c r="N195" s="290"/>
    </row>
    <row r="196" spans="1:14" s="183" customFormat="1" ht="13.5" x14ac:dyDescent="0.3">
      <c r="B196" s="290"/>
      <c r="C196" s="290"/>
      <c r="D196" s="290"/>
      <c r="E196" s="290"/>
      <c r="F196" s="290"/>
      <c r="G196" s="290"/>
      <c r="H196" s="290"/>
      <c r="I196" s="290"/>
      <c r="J196" s="290"/>
      <c r="K196" s="290"/>
      <c r="L196" s="290"/>
      <c r="M196" s="290"/>
      <c r="N196" s="290"/>
    </row>
    <row r="197" spans="1:14" s="183" customFormat="1" ht="13.5" x14ac:dyDescent="0.3">
      <c r="B197" s="271"/>
      <c r="C197" s="271"/>
      <c r="D197" s="271"/>
      <c r="E197" s="271"/>
      <c r="F197" s="271"/>
      <c r="G197" s="271"/>
      <c r="H197" s="271"/>
      <c r="I197" s="271"/>
      <c r="J197" s="271"/>
      <c r="K197" s="271"/>
      <c r="L197" s="271"/>
      <c r="M197" s="271"/>
      <c r="N197" s="271"/>
    </row>
    <row r="200" spans="1:14" x14ac:dyDescent="0.3">
      <c r="A200" s="20"/>
      <c r="B200" s="21" t="s">
        <v>327</v>
      </c>
      <c r="C200" s="20"/>
      <c r="D200" s="20"/>
      <c r="E200" s="20"/>
      <c r="F200" s="20"/>
      <c r="G200" s="20"/>
      <c r="H200" s="20"/>
      <c r="I200" s="20"/>
      <c r="J200" s="20"/>
      <c r="K200" s="20"/>
      <c r="L200" s="20"/>
      <c r="M200" s="20"/>
      <c r="N200" s="20"/>
    </row>
    <row r="202" spans="1:14" x14ac:dyDescent="0.3">
      <c r="B202" s="275" t="s">
        <v>655</v>
      </c>
      <c r="C202" s="275"/>
      <c r="D202" s="275"/>
      <c r="E202" s="275"/>
      <c r="F202" s="275"/>
      <c r="G202" s="275"/>
      <c r="H202" s="275"/>
      <c r="I202" s="275"/>
      <c r="J202" s="275"/>
      <c r="K202" s="275"/>
      <c r="L202" s="275"/>
      <c r="M202" s="275"/>
      <c r="N202" s="275"/>
    </row>
    <row r="203" spans="1:14" x14ac:dyDescent="0.3">
      <c r="B203" s="275"/>
      <c r="C203" s="275"/>
      <c r="D203" s="275"/>
      <c r="E203" s="275"/>
      <c r="F203" s="275"/>
      <c r="G203" s="275"/>
      <c r="H203" s="275"/>
      <c r="I203" s="275"/>
      <c r="J203" s="275"/>
      <c r="K203" s="275"/>
      <c r="L203" s="275"/>
      <c r="M203" s="275"/>
      <c r="N203" s="275"/>
    </row>
    <row r="204" spans="1:14" x14ac:dyDescent="0.3">
      <c r="B204" s="275"/>
      <c r="C204" s="275"/>
      <c r="D204" s="275"/>
      <c r="E204" s="275"/>
      <c r="F204" s="275"/>
      <c r="G204" s="275"/>
      <c r="H204" s="275"/>
      <c r="I204" s="275"/>
      <c r="J204" s="275"/>
      <c r="K204" s="275"/>
      <c r="L204" s="275"/>
      <c r="M204" s="275"/>
      <c r="N204" s="275"/>
    </row>
    <row r="205" spans="1:14" x14ac:dyDescent="0.3">
      <c r="B205" s="275"/>
      <c r="C205" s="275"/>
      <c r="D205" s="275"/>
      <c r="E205" s="275"/>
      <c r="F205" s="275"/>
      <c r="G205" s="275"/>
      <c r="H205" s="275"/>
      <c r="I205" s="275"/>
      <c r="J205" s="275"/>
      <c r="K205" s="275"/>
      <c r="L205" s="275"/>
      <c r="M205" s="275"/>
      <c r="N205" s="275"/>
    </row>
    <row r="206" spans="1:14" x14ac:dyDescent="0.3">
      <c r="B206" s="275"/>
      <c r="C206" s="275"/>
      <c r="D206" s="275"/>
      <c r="E206" s="275"/>
      <c r="F206" s="275"/>
      <c r="G206" s="275"/>
      <c r="H206" s="275"/>
      <c r="I206" s="275"/>
      <c r="J206" s="275"/>
      <c r="K206" s="275"/>
      <c r="L206" s="275"/>
      <c r="M206" s="275"/>
      <c r="N206" s="275"/>
    </row>
    <row r="207" spans="1:14" x14ac:dyDescent="0.3">
      <c r="B207" s="275"/>
      <c r="C207" s="275"/>
      <c r="D207" s="275"/>
      <c r="E207" s="275"/>
      <c r="F207" s="275"/>
      <c r="G207" s="275"/>
      <c r="H207" s="275"/>
      <c r="I207" s="275"/>
      <c r="J207" s="275"/>
      <c r="K207" s="275"/>
      <c r="L207" s="275"/>
      <c r="M207" s="275"/>
      <c r="N207" s="275"/>
    </row>
    <row r="210" spans="1:14" x14ac:dyDescent="0.3">
      <c r="A210" s="20"/>
      <c r="B210" s="21" t="s">
        <v>328</v>
      </c>
      <c r="C210" s="20"/>
      <c r="D210" s="20"/>
      <c r="E210" s="20"/>
      <c r="F210" s="20"/>
      <c r="G210" s="20"/>
      <c r="H210" s="20"/>
      <c r="I210" s="20"/>
      <c r="J210" s="20"/>
      <c r="K210" s="20"/>
      <c r="L210" s="20"/>
      <c r="M210" s="20"/>
      <c r="N210" s="20"/>
    </row>
    <row r="212" spans="1:14" x14ac:dyDescent="0.3">
      <c r="B212" s="242" t="s">
        <v>654</v>
      </c>
      <c r="C212" s="242"/>
      <c r="D212" s="242"/>
      <c r="E212" s="242"/>
      <c r="F212" s="242"/>
      <c r="G212" s="242"/>
      <c r="H212" s="242"/>
      <c r="I212" s="242"/>
      <c r="J212" s="242"/>
      <c r="K212" s="242"/>
      <c r="L212" s="242"/>
      <c r="M212" s="242"/>
      <c r="N212" s="242"/>
    </row>
    <row r="213" spans="1:14" x14ac:dyDescent="0.3">
      <c r="B213" s="242"/>
      <c r="C213" s="242"/>
      <c r="D213" s="242"/>
      <c r="E213" s="242"/>
      <c r="F213" s="242"/>
      <c r="G213" s="242"/>
      <c r="H213" s="242"/>
      <c r="I213" s="242"/>
      <c r="J213" s="242"/>
      <c r="K213" s="242"/>
      <c r="L213" s="242"/>
      <c r="M213" s="242"/>
      <c r="N213" s="242"/>
    </row>
    <row r="214" spans="1:14" x14ac:dyDescent="0.3">
      <c r="B214" s="242"/>
      <c r="C214" s="242"/>
      <c r="D214" s="242"/>
      <c r="E214" s="242"/>
      <c r="F214" s="242"/>
      <c r="G214" s="242"/>
      <c r="H214" s="242"/>
      <c r="I214" s="242"/>
      <c r="J214" s="242"/>
      <c r="K214" s="242"/>
      <c r="L214" s="242"/>
      <c r="M214" s="242"/>
      <c r="N214" s="242"/>
    </row>
  </sheetData>
  <sheetProtection algorithmName="SHA-512" hashValue="SCdH6v+OQ7nC4pN39UoLAwMqYMTjpM+R3u3qeH2QXAOAEQ7JdpHNr5aW415G3JnMh/R0euMAf0NdGAJi84XT7g==" saltValue="Rynsz6Vt8dMkVxGvOGL4Iw==" spinCount="100000" sheet="1" objects="1" scenarios="1"/>
  <mergeCells count="208">
    <mergeCell ref="B11:N12"/>
    <mergeCell ref="F54:H54"/>
    <mergeCell ref="F94:G94"/>
    <mergeCell ref="F113:G113"/>
    <mergeCell ref="F137:G137"/>
    <mergeCell ref="F33:H33"/>
    <mergeCell ref="B20:E20"/>
    <mergeCell ref="B22:E22"/>
    <mergeCell ref="B14:E16"/>
    <mergeCell ref="F14:H14"/>
    <mergeCell ref="I15:K15"/>
    <mergeCell ref="L15:O15"/>
    <mergeCell ref="I14:O14"/>
    <mergeCell ref="F15:H15"/>
    <mergeCell ref="I33:K33"/>
    <mergeCell ref="L33:O33"/>
    <mergeCell ref="B46:E46"/>
    <mergeCell ref="B47:N48"/>
    <mergeCell ref="B53:E55"/>
    <mergeCell ref="F53:H53"/>
    <mergeCell ref="I54:K54"/>
    <mergeCell ref="B38:E38"/>
    <mergeCell ref="B40:E40"/>
    <mergeCell ref="B41:E41"/>
    <mergeCell ref="P33:R33"/>
    <mergeCell ref="S33:U33"/>
    <mergeCell ref="B36:E36"/>
    <mergeCell ref="B37:E37"/>
    <mergeCell ref="P14:U14"/>
    <mergeCell ref="P15:R15"/>
    <mergeCell ref="S15:U15"/>
    <mergeCell ref="B32:E34"/>
    <mergeCell ref="F32:H32"/>
    <mergeCell ref="I32:O32"/>
    <mergeCell ref="P32:U32"/>
    <mergeCell ref="B23:E23"/>
    <mergeCell ref="B24:E24"/>
    <mergeCell ref="B26:E26"/>
    <mergeCell ref="B27:E27"/>
    <mergeCell ref="B28:E28"/>
    <mergeCell ref="B29:N30"/>
    <mergeCell ref="B18:E18"/>
    <mergeCell ref="B19:E19"/>
    <mergeCell ref="B42:E42"/>
    <mergeCell ref="B44:E44"/>
    <mergeCell ref="B45:E45"/>
    <mergeCell ref="B73:I74"/>
    <mergeCell ref="B75:I75"/>
    <mergeCell ref="B76:I76"/>
    <mergeCell ref="B77:N78"/>
    <mergeCell ref="B83:I84"/>
    <mergeCell ref="K83:L83"/>
    <mergeCell ref="M83:N83"/>
    <mergeCell ref="O53:T53"/>
    <mergeCell ref="O54:Q54"/>
    <mergeCell ref="R54:T54"/>
    <mergeCell ref="B58:N60"/>
    <mergeCell ref="B65:N68"/>
    <mergeCell ref="K73:L73"/>
    <mergeCell ref="M73:N73"/>
    <mergeCell ref="I53:N53"/>
    <mergeCell ref="L54:N54"/>
    <mergeCell ref="B56:E56"/>
    <mergeCell ref="B57:E57"/>
    <mergeCell ref="B97:E97"/>
    <mergeCell ref="B98:E98"/>
    <mergeCell ref="B100:E100"/>
    <mergeCell ref="B101:E101"/>
    <mergeCell ref="I100:I101"/>
    <mergeCell ref="I102:I103"/>
    <mergeCell ref="I104:I105"/>
    <mergeCell ref="B85:I85"/>
    <mergeCell ref="B87:I87"/>
    <mergeCell ref="B88:N88"/>
    <mergeCell ref="B86:I86"/>
    <mergeCell ref="B93:E95"/>
    <mergeCell ref="H93:K93"/>
    <mergeCell ref="H94:I94"/>
    <mergeCell ref="J94:K94"/>
    <mergeCell ref="F93:G93"/>
    <mergeCell ref="L93:O93"/>
    <mergeCell ref="L94:M94"/>
    <mergeCell ref="N94:O94"/>
    <mergeCell ref="B110:N110"/>
    <mergeCell ref="L100:L101"/>
    <mergeCell ref="M100:M101"/>
    <mergeCell ref="L102:L103"/>
    <mergeCell ref="M102:M103"/>
    <mergeCell ref="L104:L105"/>
    <mergeCell ref="M104:M105"/>
    <mergeCell ref="B102:E102"/>
    <mergeCell ref="B103:E103"/>
    <mergeCell ref="B104:E104"/>
    <mergeCell ref="B105:E105"/>
    <mergeCell ref="H100:H101"/>
    <mergeCell ref="H102:H103"/>
    <mergeCell ref="H104:H105"/>
    <mergeCell ref="B109:E109"/>
    <mergeCell ref="B108:E108"/>
    <mergeCell ref="B107:E107"/>
    <mergeCell ref="B116:E116"/>
    <mergeCell ref="B117:E117"/>
    <mergeCell ref="B119:E119"/>
    <mergeCell ref="H119:H120"/>
    <mergeCell ref="I119:I120"/>
    <mergeCell ref="L119:L120"/>
    <mergeCell ref="B112:E114"/>
    <mergeCell ref="F112:G112"/>
    <mergeCell ref="H112:K112"/>
    <mergeCell ref="L112:O112"/>
    <mergeCell ref="H113:I113"/>
    <mergeCell ref="J113:K113"/>
    <mergeCell ref="L113:M113"/>
    <mergeCell ref="N113:O113"/>
    <mergeCell ref="B123:E123"/>
    <mergeCell ref="H123:H124"/>
    <mergeCell ref="I123:I124"/>
    <mergeCell ref="L123:L124"/>
    <mergeCell ref="M123:M124"/>
    <mergeCell ref="B124:E124"/>
    <mergeCell ref="M119:M120"/>
    <mergeCell ref="B120:E120"/>
    <mergeCell ref="B121:E121"/>
    <mergeCell ref="H121:H122"/>
    <mergeCell ref="I121:I122"/>
    <mergeCell ref="L121:L122"/>
    <mergeCell ref="M121:M122"/>
    <mergeCell ref="B122:E122"/>
    <mergeCell ref="B142:E142"/>
    <mergeCell ref="B143:E143"/>
    <mergeCell ref="B144:E144"/>
    <mergeCell ref="B145:E145"/>
    <mergeCell ref="F140:F141"/>
    <mergeCell ref="G140:G141"/>
    <mergeCell ref="B126:E126"/>
    <mergeCell ref="B127:E127"/>
    <mergeCell ref="B128:E128"/>
    <mergeCell ref="B129:N131"/>
    <mergeCell ref="B136:E138"/>
    <mergeCell ref="F136:G136"/>
    <mergeCell ref="H136:K136"/>
    <mergeCell ref="J137:K137"/>
    <mergeCell ref="L136:O136"/>
    <mergeCell ref="L137:M137"/>
    <mergeCell ref="N137:O137"/>
    <mergeCell ref="H137:I137"/>
    <mergeCell ref="M140:M141"/>
    <mergeCell ref="N140:N141"/>
    <mergeCell ref="O140:O141"/>
    <mergeCell ref="L140:L141"/>
    <mergeCell ref="B140:E141"/>
    <mergeCell ref="H140:H141"/>
    <mergeCell ref="I140:I141"/>
    <mergeCell ref="J140:J141"/>
    <mergeCell ref="K140:K141"/>
    <mergeCell ref="B147:E149"/>
    <mergeCell ref="F147:F149"/>
    <mergeCell ref="G147:G149"/>
    <mergeCell ref="B150:E152"/>
    <mergeCell ref="B153:E155"/>
    <mergeCell ref="F150:F152"/>
    <mergeCell ref="G150:G152"/>
    <mergeCell ref="F153:F155"/>
    <mergeCell ref="G153:G155"/>
    <mergeCell ref="J147:J149"/>
    <mergeCell ref="J150:J152"/>
    <mergeCell ref="J153:J155"/>
    <mergeCell ref="K147:K149"/>
    <mergeCell ref="K150:K152"/>
    <mergeCell ref="K153:K155"/>
    <mergeCell ref="H147:H149"/>
    <mergeCell ref="H150:H152"/>
    <mergeCell ref="H153:H155"/>
    <mergeCell ref="I147:I149"/>
    <mergeCell ref="I150:I152"/>
    <mergeCell ref="I153:I155"/>
    <mergeCell ref="N147:N149"/>
    <mergeCell ref="N150:N152"/>
    <mergeCell ref="N153:N155"/>
    <mergeCell ref="O147:O149"/>
    <mergeCell ref="O150:O152"/>
    <mergeCell ref="O153:O155"/>
    <mergeCell ref="L147:L149"/>
    <mergeCell ref="L150:L152"/>
    <mergeCell ref="L153:L155"/>
    <mergeCell ref="M147:M149"/>
    <mergeCell ref="M150:M152"/>
    <mergeCell ref="M153:M155"/>
    <mergeCell ref="B194:N197"/>
    <mergeCell ref="B202:N207"/>
    <mergeCell ref="B212:N214"/>
    <mergeCell ref="B156:E156"/>
    <mergeCell ref="B157:E157"/>
    <mergeCell ref="B184:I184"/>
    <mergeCell ref="B185:I185"/>
    <mergeCell ref="B187:I187"/>
    <mergeCell ref="B188:I188"/>
    <mergeCell ref="B189:I189"/>
    <mergeCell ref="B190:I190"/>
    <mergeCell ref="B191:I191"/>
    <mergeCell ref="B192:I192"/>
    <mergeCell ref="B193:I193"/>
    <mergeCell ref="B158:N159"/>
    <mergeCell ref="B164:N165"/>
    <mergeCell ref="B170:N176"/>
    <mergeCell ref="K181:L181"/>
    <mergeCell ref="M181:N181"/>
    <mergeCell ref="B181:I182"/>
  </mergeCells>
  <hyperlinks>
    <hyperlink ref="B1" location="Home!A1" display="Home" xr:uid="{5EB66C27-EBC4-4227-8A83-2F0F08B7B98E}"/>
    <hyperlink ref="A1" location="Home!A1" display="Home!A1" xr:uid="{38177558-2655-4903-BBB1-9C86698668FF}"/>
    <hyperlink ref="C1" location="GRI!A1" display="Índice GRI" xr:uid="{927F820F-131D-48BF-B776-5F82A39B86E4}"/>
    <hyperlink ref="D1" location="SASB!A1" display="Índice SASB" xr:uid="{EDE14F09-C958-40C0-8CB5-E1FCF8F4DD5C}"/>
    <hyperlink ref="E1" location="TCFD!A1" display="Índice TCFD" xr:uid="{C04C53D7-ED4C-4F91-A200-9505D12C6328}"/>
    <hyperlink ref="F1" location="Climate!A1" display="Climate change" xr:uid="{D0277922-5140-42C6-9A48-75FC52979AD4}"/>
    <hyperlink ref="G1" location="Water!A1" display="Water and effluents" xr:uid="{A1F0A653-BE79-48BE-A281-F57E425B3BF0}"/>
    <hyperlink ref="H1" location="Environment!A1" display="Environmental management" xr:uid="{584C56CF-8783-497C-A5A4-D0225BBF29E5}"/>
    <hyperlink ref="I1" location="Talent!A1" display="Talent management" xr:uid="{7563FFFF-96F8-4F73-BAD0-B43EC828BD50}"/>
    <hyperlink ref="J1" location="'Socio-EconomicImpact'!A1" display="Socio-economic impact" xr:uid="{DE58C09A-E97C-4908-A9F6-366EA127D335}"/>
    <hyperlink ref="K1" location="HumanRights!A1" display="Human rights" xr:uid="{18CECB1E-BFA1-4B49-A480-9382E3D49519}"/>
    <hyperlink ref="L1" location="Safety!A1" display="Safety" xr:uid="{FDFC8A58-057F-4C80-8CB9-D1D0102967C7}"/>
    <hyperlink ref="M1" location="Assets!A1" display="Asset management" xr:uid="{447860AB-4726-4758-8F47-41E8ACDF4F90}"/>
    <hyperlink ref="N1" location="Ethics!A1" display="Ethics and integrity" xr:uid="{C24A38B9-F1B6-49A9-B414-55D3C8DB0A93}"/>
  </hyperlink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1F70-E7CA-4490-AAEA-84448C2B3A97}">
  <dimension ref="A1:S203"/>
  <sheetViews>
    <sheetView showGridLines="0" zoomScaleNormal="100" workbookViewId="0"/>
  </sheetViews>
  <sheetFormatPr defaultColWidth="9" defaultRowHeight="14.25" x14ac:dyDescent="0.3"/>
  <cols>
    <col min="1" max="5" width="6.875" style="18" customWidth="1"/>
    <col min="6" max="14" width="13.75" style="18" customWidth="1"/>
    <col min="15" max="16384" width="9" style="18"/>
  </cols>
  <sheetData>
    <row r="1" spans="1:19" s="5" customFormat="1" ht="33.75" x14ac:dyDescent="0.3">
      <c r="A1" s="181" t="e" vm="1">
        <v>#VALUE!</v>
      </c>
      <c r="B1" s="12" t="s">
        <v>71</v>
      </c>
      <c r="C1" s="12" t="s">
        <v>72</v>
      </c>
      <c r="D1" s="12" t="s">
        <v>73</v>
      </c>
      <c r="E1" s="12" t="s">
        <v>74</v>
      </c>
      <c r="F1" s="12" t="s">
        <v>75</v>
      </c>
      <c r="G1" s="12" t="s">
        <v>76</v>
      </c>
      <c r="H1" s="12" t="s">
        <v>77</v>
      </c>
      <c r="I1" s="12" t="s">
        <v>78</v>
      </c>
      <c r="J1" s="12" t="s">
        <v>79</v>
      </c>
      <c r="K1" s="12" t="s">
        <v>80</v>
      </c>
      <c r="L1" s="12" t="s">
        <v>81</v>
      </c>
      <c r="M1" s="12" t="s">
        <v>82</v>
      </c>
      <c r="N1" s="12" t="s">
        <v>83</v>
      </c>
      <c r="O1" s="13"/>
      <c r="S1" s="6"/>
    </row>
    <row r="4" spans="1:19" ht="20.25" x14ac:dyDescent="0.3">
      <c r="B4" s="14" t="s">
        <v>270</v>
      </c>
    </row>
    <row r="6" spans="1:19" s="19" customFormat="1" ht="38.25" x14ac:dyDescent="0.3">
      <c r="B6" s="19" t="e" vm="11">
        <v>#VALUE!</v>
      </c>
      <c r="C6" s="19" t="e" vm="12">
        <v>#VALUE!</v>
      </c>
      <c r="D6" s="19" t="e" vm="13">
        <v>#VALUE!</v>
      </c>
    </row>
    <row r="9" spans="1:19" x14ac:dyDescent="0.3">
      <c r="A9" s="20"/>
      <c r="B9" s="21" t="s">
        <v>329</v>
      </c>
      <c r="C9" s="20"/>
      <c r="D9" s="20"/>
      <c r="E9" s="20"/>
      <c r="F9" s="20"/>
      <c r="G9" s="20"/>
      <c r="H9" s="20"/>
      <c r="I9" s="20"/>
      <c r="J9" s="20"/>
      <c r="K9" s="20"/>
      <c r="L9" s="20"/>
      <c r="M9" s="20"/>
      <c r="N9" s="20"/>
    </row>
    <row r="11" spans="1:19" x14ac:dyDescent="0.3">
      <c r="B11" s="275" t="s">
        <v>656</v>
      </c>
      <c r="C11" s="275"/>
      <c r="D11" s="275"/>
      <c r="E11" s="275"/>
      <c r="F11" s="275"/>
      <c r="G11" s="275"/>
      <c r="H11" s="275"/>
      <c r="I11" s="275"/>
      <c r="J11" s="275"/>
      <c r="K11" s="275"/>
      <c r="L11" s="275"/>
      <c r="M11" s="275"/>
      <c r="N11" s="275"/>
    </row>
    <row r="12" spans="1:19" x14ac:dyDescent="0.3">
      <c r="B12" s="275"/>
      <c r="C12" s="275"/>
      <c r="D12" s="275"/>
      <c r="E12" s="275"/>
      <c r="F12" s="275"/>
      <c r="G12" s="275"/>
      <c r="H12" s="275"/>
      <c r="I12" s="275"/>
      <c r="J12" s="275"/>
      <c r="K12" s="275"/>
      <c r="L12" s="275"/>
      <c r="M12" s="275"/>
      <c r="N12" s="275"/>
    </row>
    <row r="13" spans="1:19" x14ac:dyDescent="0.3">
      <c r="B13" s="275"/>
      <c r="C13" s="275"/>
      <c r="D13" s="275"/>
      <c r="E13" s="275"/>
      <c r="F13" s="275"/>
      <c r="G13" s="275"/>
      <c r="H13" s="275"/>
      <c r="I13" s="275"/>
      <c r="J13" s="275"/>
      <c r="K13" s="275"/>
      <c r="L13" s="275"/>
      <c r="M13" s="275"/>
      <c r="N13" s="275"/>
    </row>
    <row r="16" spans="1:19" x14ac:dyDescent="0.3">
      <c r="A16" s="20"/>
      <c r="B16" s="21" t="s">
        <v>330</v>
      </c>
      <c r="C16" s="20"/>
      <c r="D16" s="20"/>
      <c r="E16" s="20"/>
      <c r="F16" s="20"/>
      <c r="G16" s="20"/>
      <c r="H16" s="20"/>
      <c r="I16" s="20"/>
      <c r="J16" s="20"/>
      <c r="K16" s="20"/>
      <c r="L16" s="20"/>
      <c r="M16" s="20"/>
      <c r="N16" s="20"/>
    </row>
    <row r="18" spans="1:14" s="47" customFormat="1" ht="13.5" x14ac:dyDescent="0.3">
      <c r="B18" s="266" t="s">
        <v>657</v>
      </c>
      <c r="C18" s="266"/>
      <c r="D18" s="266"/>
      <c r="E18" s="266"/>
      <c r="F18" s="266"/>
      <c r="G18" s="266"/>
      <c r="H18" s="266"/>
      <c r="I18" s="266"/>
      <c r="J18" s="266"/>
      <c r="K18" s="266"/>
      <c r="L18" s="50">
        <v>2024</v>
      </c>
      <c r="M18" s="299">
        <v>2023</v>
      </c>
      <c r="N18" s="300"/>
    </row>
    <row r="19" spans="1:14" s="47" customFormat="1" ht="13.5" x14ac:dyDescent="0.3">
      <c r="B19" s="266"/>
      <c r="C19" s="266"/>
      <c r="D19" s="266"/>
      <c r="E19" s="266"/>
      <c r="F19" s="266"/>
      <c r="G19" s="266"/>
      <c r="H19" s="266"/>
      <c r="I19" s="266"/>
      <c r="J19" s="266"/>
      <c r="K19" s="266"/>
      <c r="L19" s="50" t="s">
        <v>40</v>
      </c>
      <c r="M19" s="26" t="s">
        <v>4</v>
      </c>
      <c r="N19" s="27" t="s">
        <v>5</v>
      </c>
    </row>
    <row r="20" spans="1:14" x14ac:dyDescent="0.3">
      <c r="B20" s="252" t="s">
        <v>658</v>
      </c>
      <c r="C20" s="252"/>
      <c r="D20" s="252"/>
      <c r="E20" s="252"/>
      <c r="F20" s="252"/>
      <c r="G20" s="252"/>
      <c r="H20" s="252"/>
      <c r="I20" s="252"/>
      <c r="J20" s="252"/>
      <c r="K20" s="277"/>
      <c r="L20" s="51">
        <v>58</v>
      </c>
      <c r="M20" s="52">
        <v>35</v>
      </c>
      <c r="N20" s="53">
        <v>2</v>
      </c>
    </row>
    <row r="21" spans="1:14" x14ac:dyDescent="0.3">
      <c r="B21" s="252" t="s">
        <v>659</v>
      </c>
      <c r="C21" s="252"/>
      <c r="D21" s="252"/>
      <c r="E21" s="252"/>
      <c r="F21" s="252"/>
      <c r="G21" s="252"/>
      <c r="H21" s="252"/>
      <c r="I21" s="252"/>
      <c r="J21" s="252"/>
      <c r="K21" s="277"/>
      <c r="L21" s="51">
        <v>58</v>
      </c>
      <c r="M21" s="52">
        <v>34</v>
      </c>
      <c r="N21" s="53">
        <v>2</v>
      </c>
    </row>
    <row r="22" spans="1:14" x14ac:dyDescent="0.3">
      <c r="B22" s="252" t="s">
        <v>660</v>
      </c>
      <c r="C22" s="252"/>
      <c r="D22" s="252"/>
      <c r="E22" s="252"/>
      <c r="F22" s="252"/>
      <c r="G22" s="252"/>
      <c r="H22" s="252"/>
      <c r="I22" s="252"/>
      <c r="J22" s="252"/>
      <c r="K22" s="277"/>
      <c r="L22" s="113">
        <v>1</v>
      </c>
      <c r="M22" s="67">
        <v>0.97142857142857142</v>
      </c>
      <c r="N22" s="68">
        <v>1</v>
      </c>
    </row>
    <row r="23" spans="1:14" x14ac:dyDescent="0.3">
      <c r="B23" s="252" t="s">
        <v>661</v>
      </c>
      <c r="C23" s="252"/>
      <c r="D23" s="252"/>
      <c r="E23" s="252"/>
      <c r="F23" s="252"/>
      <c r="G23" s="252"/>
      <c r="H23" s="252"/>
      <c r="I23" s="252"/>
      <c r="J23" s="252"/>
      <c r="K23" s="277"/>
      <c r="L23" s="51">
        <v>38</v>
      </c>
      <c r="M23" s="52">
        <v>25</v>
      </c>
      <c r="N23" s="53">
        <v>0</v>
      </c>
    </row>
    <row r="24" spans="1:14" x14ac:dyDescent="0.3">
      <c r="B24" s="252" t="s">
        <v>662</v>
      </c>
      <c r="C24" s="252"/>
      <c r="D24" s="252"/>
      <c r="E24" s="252"/>
      <c r="F24" s="252"/>
      <c r="G24" s="252"/>
      <c r="H24" s="252"/>
      <c r="I24" s="252"/>
      <c r="J24" s="252"/>
      <c r="K24" s="277"/>
      <c r="L24" s="113">
        <v>0.65517241379310343</v>
      </c>
      <c r="M24" s="67">
        <v>0.73529411764705888</v>
      </c>
      <c r="N24" s="68">
        <v>0</v>
      </c>
    </row>
    <row r="25" spans="1:14" s="183" customFormat="1" ht="13.5" x14ac:dyDescent="0.3">
      <c r="B25" s="280" t="s">
        <v>663</v>
      </c>
      <c r="C25" s="280"/>
      <c r="D25" s="280"/>
      <c r="E25" s="280"/>
      <c r="F25" s="280"/>
      <c r="G25" s="280"/>
      <c r="H25" s="280"/>
      <c r="I25" s="280"/>
      <c r="J25" s="280"/>
      <c r="K25" s="280"/>
      <c r="L25" s="280"/>
      <c r="M25" s="280"/>
      <c r="N25" s="280"/>
    </row>
    <row r="26" spans="1:14" s="183" customFormat="1" ht="13.5" x14ac:dyDescent="0.3">
      <c r="B26" s="280"/>
      <c r="C26" s="280"/>
      <c r="D26" s="280"/>
      <c r="E26" s="280"/>
      <c r="F26" s="280"/>
      <c r="G26" s="280"/>
      <c r="H26" s="280"/>
      <c r="I26" s="280"/>
      <c r="J26" s="280"/>
      <c r="K26" s="280"/>
      <c r="L26" s="280"/>
      <c r="M26" s="280"/>
      <c r="N26" s="280"/>
    </row>
    <row r="29" spans="1:14" x14ac:dyDescent="0.3">
      <c r="A29" s="20"/>
      <c r="B29" s="265" t="s">
        <v>331</v>
      </c>
      <c r="C29" s="265"/>
      <c r="D29" s="265"/>
      <c r="E29" s="265"/>
      <c r="F29" s="265"/>
      <c r="G29" s="265"/>
      <c r="H29" s="265"/>
      <c r="I29" s="265"/>
      <c r="J29" s="265"/>
      <c r="K29" s="265"/>
      <c r="L29" s="265"/>
      <c r="M29" s="265"/>
      <c r="N29" s="265"/>
    </row>
    <row r="30" spans="1:14" x14ac:dyDescent="0.3">
      <c r="A30" s="20"/>
      <c r="B30" s="265"/>
      <c r="C30" s="265"/>
      <c r="D30" s="265"/>
      <c r="E30" s="265"/>
      <c r="F30" s="265"/>
      <c r="G30" s="265"/>
      <c r="H30" s="265"/>
      <c r="I30" s="265"/>
      <c r="J30" s="265"/>
      <c r="K30" s="265"/>
      <c r="L30" s="265"/>
      <c r="M30" s="265"/>
      <c r="N30" s="265"/>
    </row>
    <row r="32" spans="1:14" x14ac:dyDescent="0.3">
      <c r="B32" s="242" t="s">
        <v>664</v>
      </c>
      <c r="C32" s="242"/>
      <c r="D32" s="242"/>
      <c r="E32" s="242"/>
      <c r="F32" s="242"/>
      <c r="G32" s="242"/>
      <c r="H32" s="242"/>
      <c r="I32" s="242"/>
      <c r="J32" s="242"/>
      <c r="K32" s="242"/>
      <c r="L32" s="242"/>
      <c r="M32" s="242"/>
      <c r="N32" s="242"/>
    </row>
    <row r="35" spans="1:14" x14ac:dyDescent="0.3">
      <c r="A35" s="20"/>
      <c r="B35" s="21" t="s">
        <v>332</v>
      </c>
      <c r="C35" s="20"/>
      <c r="D35" s="20"/>
      <c r="E35" s="20"/>
      <c r="F35" s="20"/>
      <c r="G35" s="20"/>
      <c r="H35" s="20"/>
      <c r="I35" s="20"/>
      <c r="J35" s="20"/>
      <c r="K35" s="20"/>
      <c r="L35" s="20"/>
      <c r="M35" s="20"/>
      <c r="N35" s="20"/>
    </row>
    <row r="37" spans="1:14" s="47" customFormat="1" ht="13.5" x14ac:dyDescent="0.3">
      <c r="B37" s="266" t="s">
        <v>665</v>
      </c>
      <c r="C37" s="266"/>
      <c r="D37" s="266"/>
      <c r="E37" s="266"/>
      <c r="F37" s="266"/>
      <c r="G37" s="266"/>
      <c r="H37" s="266"/>
      <c r="I37" s="266"/>
      <c r="J37" s="50">
        <v>2024</v>
      </c>
      <c r="K37" s="266">
        <v>2023</v>
      </c>
      <c r="L37" s="266"/>
      <c r="M37" s="299">
        <v>2022</v>
      </c>
      <c r="N37" s="300"/>
    </row>
    <row r="38" spans="1:14" s="47" customFormat="1" ht="13.5" x14ac:dyDescent="0.3">
      <c r="B38" s="266"/>
      <c r="C38" s="266"/>
      <c r="D38" s="266"/>
      <c r="E38" s="266"/>
      <c r="F38" s="266"/>
      <c r="G38" s="266"/>
      <c r="H38" s="266"/>
      <c r="I38" s="266"/>
      <c r="J38" s="50" t="s">
        <v>40</v>
      </c>
      <c r="K38" s="17" t="s">
        <v>4</v>
      </c>
      <c r="L38" s="17" t="s">
        <v>5</v>
      </c>
      <c r="M38" s="26" t="s">
        <v>4</v>
      </c>
      <c r="N38" s="27" t="s">
        <v>5</v>
      </c>
    </row>
    <row r="39" spans="1:14" x14ac:dyDescent="0.3">
      <c r="B39" s="253" t="s">
        <v>666</v>
      </c>
      <c r="C39" s="253"/>
      <c r="D39" s="253"/>
      <c r="E39" s="253"/>
      <c r="F39" s="253"/>
      <c r="G39" s="253"/>
      <c r="H39" s="253"/>
      <c r="I39" s="339"/>
      <c r="J39" s="112">
        <v>8726361</v>
      </c>
      <c r="K39" s="24">
        <v>5619989</v>
      </c>
      <c r="L39" s="24">
        <v>1743400</v>
      </c>
      <c r="M39" s="29">
        <v>1722460</v>
      </c>
      <c r="N39" s="71">
        <v>2356003</v>
      </c>
    </row>
    <row r="40" spans="1:14" x14ac:dyDescent="0.3">
      <c r="B40" s="253" t="s">
        <v>667</v>
      </c>
      <c r="C40" s="253"/>
      <c r="D40" s="253"/>
      <c r="E40" s="253"/>
      <c r="F40" s="253"/>
      <c r="G40" s="253"/>
      <c r="H40" s="253"/>
      <c r="I40" s="339"/>
      <c r="J40" s="112">
        <v>-5718327</v>
      </c>
      <c r="K40" s="24">
        <v>-3388044</v>
      </c>
      <c r="L40" s="24">
        <v>-730815</v>
      </c>
      <c r="M40" s="29">
        <v>-899650</v>
      </c>
      <c r="N40" s="71">
        <v>-921993</v>
      </c>
    </row>
    <row r="41" spans="1:14" x14ac:dyDescent="0.3">
      <c r="B41" s="253" t="s">
        <v>668</v>
      </c>
      <c r="C41" s="253"/>
      <c r="D41" s="253"/>
      <c r="E41" s="253"/>
      <c r="F41" s="253"/>
      <c r="G41" s="253"/>
      <c r="H41" s="253"/>
      <c r="I41" s="339"/>
      <c r="J41" s="112">
        <v>3008034</v>
      </c>
      <c r="K41" s="24">
        <v>2231945</v>
      </c>
      <c r="L41" s="24">
        <v>1012585</v>
      </c>
      <c r="M41" s="29">
        <v>822810</v>
      </c>
      <c r="N41" s="71">
        <v>1434010</v>
      </c>
    </row>
    <row r="42" spans="1:14" x14ac:dyDescent="0.3">
      <c r="B42" s="253" t="s">
        <v>669</v>
      </c>
      <c r="C42" s="253"/>
      <c r="D42" s="253"/>
      <c r="E42" s="253"/>
      <c r="F42" s="253"/>
      <c r="G42" s="253"/>
      <c r="H42" s="253"/>
      <c r="I42" s="339"/>
      <c r="J42" s="112">
        <v>-1246205</v>
      </c>
      <c r="K42" s="24">
        <v>-620100</v>
      </c>
      <c r="L42" s="24">
        <v>-665948</v>
      </c>
      <c r="M42" s="29">
        <v>-279302</v>
      </c>
      <c r="N42" s="71">
        <v>-335498</v>
      </c>
    </row>
    <row r="43" spans="1:14" x14ac:dyDescent="0.3">
      <c r="B43" s="253" t="s">
        <v>671</v>
      </c>
      <c r="C43" s="253"/>
      <c r="D43" s="253"/>
      <c r="E43" s="253"/>
      <c r="F43" s="253"/>
      <c r="G43" s="253"/>
      <c r="H43" s="253"/>
      <c r="I43" s="339"/>
      <c r="J43" s="112">
        <v>1761829</v>
      </c>
      <c r="K43" s="24">
        <v>1611845</v>
      </c>
      <c r="L43" s="24">
        <v>346637</v>
      </c>
      <c r="M43" s="29">
        <v>543508</v>
      </c>
      <c r="N43" s="71">
        <v>1098512</v>
      </c>
    </row>
    <row r="44" spans="1:14" x14ac:dyDescent="0.3">
      <c r="B44" s="253" t="s">
        <v>670</v>
      </c>
      <c r="C44" s="253"/>
      <c r="D44" s="253"/>
      <c r="E44" s="253"/>
      <c r="F44" s="253"/>
      <c r="G44" s="253"/>
      <c r="H44" s="253"/>
      <c r="I44" s="339"/>
      <c r="J44" s="112">
        <v>1110024</v>
      </c>
      <c r="K44" s="24">
        <v>650055</v>
      </c>
      <c r="L44" s="24">
        <v>333700</v>
      </c>
      <c r="M44" s="29">
        <v>319817</v>
      </c>
      <c r="N44" s="71">
        <v>496416</v>
      </c>
    </row>
    <row r="45" spans="1:14" x14ac:dyDescent="0.3">
      <c r="B45" s="253" t="s">
        <v>672</v>
      </c>
      <c r="C45" s="253"/>
      <c r="D45" s="253"/>
      <c r="E45" s="253"/>
      <c r="F45" s="253"/>
      <c r="G45" s="253"/>
      <c r="H45" s="253"/>
      <c r="I45" s="339"/>
      <c r="J45" s="112">
        <v>2871853</v>
      </c>
      <c r="K45" s="24">
        <v>2261900</v>
      </c>
      <c r="L45" s="24">
        <v>680337</v>
      </c>
      <c r="M45" s="29">
        <v>863325</v>
      </c>
      <c r="N45" s="71">
        <v>1594928</v>
      </c>
    </row>
    <row r="46" spans="1:14" x14ac:dyDescent="0.3">
      <c r="B46" s="36" t="s">
        <v>673</v>
      </c>
      <c r="C46" s="36"/>
      <c r="D46" s="36"/>
      <c r="E46" s="36"/>
      <c r="F46" s="36"/>
      <c r="G46" s="36"/>
      <c r="H46" s="36"/>
      <c r="I46" s="36"/>
      <c r="J46" s="114"/>
      <c r="K46" s="40"/>
      <c r="L46" s="40"/>
      <c r="M46" s="39"/>
      <c r="N46" s="72"/>
    </row>
    <row r="47" spans="1:14" x14ac:dyDescent="0.3">
      <c r="B47" s="253" t="s">
        <v>674</v>
      </c>
      <c r="C47" s="253"/>
      <c r="D47" s="253"/>
      <c r="E47" s="253"/>
      <c r="F47" s="253"/>
      <c r="G47" s="253"/>
      <c r="H47" s="253"/>
      <c r="I47" s="339"/>
      <c r="J47" s="112">
        <v>347895</v>
      </c>
      <c r="K47" s="24">
        <v>249236</v>
      </c>
      <c r="L47" s="24">
        <v>137815</v>
      </c>
      <c r="M47" s="29">
        <v>209293</v>
      </c>
      <c r="N47" s="71">
        <v>128453</v>
      </c>
    </row>
    <row r="48" spans="1:14" x14ac:dyDescent="0.3">
      <c r="B48" s="253" t="s">
        <v>675</v>
      </c>
      <c r="C48" s="253"/>
      <c r="D48" s="253"/>
      <c r="E48" s="253"/>
      <c r="F48" s="253"/>
      <c r="G48" s="253"/>
      <c r="H48" s="253"/>
      <c r="I48" s="339"/>
      <c r="J48" s="112">
        <v>-321888</v>
      </c>
      <c r="K48" s="24">
        <v>224897</v>
      </c>
      <c r="L48" s="24">
        <v>172523</v>
      </c>
      <c r="M48" s="29">
        <v>-310089</v>
      </c>
      <c r="N48" s="71">
        <v>405587</v>
      </c>
    </row>
    <row r="49" spans="1:14" x14ac:dyDescent="0.3">
      <c r="B49" s="253" t="s">
        <v>676</v>
      </c>
      <c r="C49" s="253"/>
      <c r="D49" s="253"/>
      <c r="E49" s="253"/>
      <c r="F49" s="253"/>
      <c r="G49" s="253"/>
      <c r="H49" s="253"/>
      <c r="I49" s="339"/>
      <c r="J49" s="112">
        <v>3755537</v>
      </c>
      <c r="K49" s="24">
        <v>1362552</v>
      </c>
      <c r="L49" s="24">
        <v>415391</v>
      </c>
      <c r="M49" s="29">
        <v>836405</v>
      </c>
      <c r="N49" s="71">
        <v>677513</v>
      </c>
    </row>
    <row r="50" spans="1:14" x14ac:dyDescent="0.3">
      <c r="B50" s="253" t="s">
        <v>677</v>
      </c>
      <c r="C50" s="253"/>
      <c r="D50" s="253"/>
      <c r="E50" s="253"/>
      <c r="F50" s="253"/>
      <c r="G50" s="253"/>
      <c r="H50" s="253"/>
      <c r="I50" s="339"/>
      <c r="J50" s="112">
        <v>-909691</v>
      </c>
      <c r="K50" s="24">
        <v>425215</v>
      </c>
      <c r="L50" s="24">
        <v>-45393</v>
      </c>
      <c r="M50" s="29">
        <v>127716</v>
      </c>
      <c r="N50" s="71">
        <v>383375</v>
      </c>
    </row>
    <row r="51" spans="1:14" x14ac:dyDescent="0.3">
      <c r="B51" s="253" t="s">
        <v>678</v>
      </c>
      <c r="C51" s="253"/>
      <c r="D51" s="253"/>
      <c r="E51" s="253"/>
      <c r="F51" s="253"/>
      <c r="G51" s="253"/>
      <c r="H51" s="253"/>
      <c r="I51" s="339"/>
      <c r="J51" s="112">
        <v>2871853</v>
      </c>
      <c r="K51" s="24">
        <v>2261900</v>
      </c>
      <c r="L51" s="24">
        <v>680337</v>
      </c>
      <c r="M51" s="29">
        <v>863325</v>
      </c>
      <c r="N51" s="71">
        <v>1594928</v>
      </c>
    </row>
    <row r="54" spans="1:14" x14ac:dyDescent="0.3">
      <c r="A54" s="20"/>
      <c r="B54" s="21" t="s">
        <v>333</v>
      </c>
      <c r="C54" s="20"/>
      <c r="D54" s="20"/>
      <c r="E54" s="20"/>
      <c r="F54" s="20"/>
      <c r="G54" s="20"/>
      <c r="H54" s="20"/>
      <c r="I54" s="20"/>
      <c r="J54" s="20"/>
      <c r="K54" s="20"/>
      <c r="L54" s="20"/>
      <c r="M54" s="20"/>
      <c r="N54" s="20"/>
    </row>
    <row r="56" spans="1:14" s="47" customFormat="1" ht="13.5" x14ac:dyDescent="0.3">
      <c r="B56" s="266" t="s">
        <v>679</v>
      </c>
      <c r="C56" s="266"/>
      <c r="D56" s="266"/>
      <c r="E56" s="266"/>
      <c r="F56" s="266"/>
      <c r="G56" s="266"/>
      <c r="H56" s="266"/>
      <c r="I56" s="266"/>
      <c r="J56" s="50">
        <v>2024</v>
      </c>
      <c r="K56" s="266">
        <v>2023</v>
      </c>
      <c r="L56" s="266"/>
      <c r="M56" s="299">
        <v>2022</v>
      </c>
      <c r="N56" s="300"/>
    </row>
    <row r="57" spans="1:14" s="47" customFormat="1" ht="13.5" x14ac:dyDescent="0.3">
      <c r="B57" s="266"/>
      <c r="C57" s="266"/>
      <c r="D57" s="266"/>
      <c r="E57" s="266"/>
      <c r="F57" s="266"/>
      <c r="G57" s="266"/>
      <c r="H57" s="266"/>
      <c r="I57" s="266"/>
      <c r="J57" s="50" t="s">
        <v>40</v>
      </c>
      <c r="K57" s="17" t="s">
        <v>4</v>
      </c>
      <c r="L57" s="17" t="s">
        <v>5</v>
      </c>
      <c r="M57" s="26" t="s">
        <v>4</v>
      </c>
      <c r="N57" s="27" t="s">
        <v>5</v>
      </c>
    </row>
    <row r="58" spans="1:14" x14ac:dyDescent="0.3">
      <c r="B58" s="253" t="s">
        <v>680</v>
      </c>
      <c r="C58" s="253"/>
      <c r="D58" s="253"/>
      <c r="E58" s="253"/>
      <c r="F58" s="253"/>
      <c r="G58" s="253"/>
      <c r="H58" s="253"/>
      <c r="I58" s="339"/>
      <c r="J58" s="112">
        <v>111252</v>
      </c>
      <c r="K58" s="24">
        <v>113792</v>
      </c>
      <c r="L58" s="24">
        <v>0</v>
      </c>
      <c r="M58" s="29">
        <v>101282</v>
      </c>
      <c r="N58" s="71">
        <v>43310</v>
      </c>
    </row>
    <row r="59" spans="1:14" x14ac:dyDescent="0.3">
      <c r="B59" s="253" t="s">
        <v>681</v>
      </c>
      <c r="C59" s="253"/>
      <c r="D59" s="253"/>
      <c r="E59" s="253"/>
      <c r="F59" s="253"/>
      <c r="G59" s="253"/>
      <c r="H59" s="253"/>
      <c r="I59" s="339"/>
      <c r="J59" s="112">
        <v>35468.513469999998</v>
      </c>
      <c r="K59" s="24">
        <v>0</v>
      </c>
      <c r="L59" s="24">
        <v>0</v>
      </c>
      <c r="M59" s="29">
        <v>0</v>
      </c>
      <c r="N59" s="71">
        <v>5434</v>
      </c>
    </row>
    <row r="60" spans="1:14" x14ac:dyDescent="0.3">
      <c r="B60" s="253" t="s">
        <v>13</v>
      </c>
      <c r="C60" s="253"/>
      <c r="D60" s="253"/>
      <c r="E60" s="253"/>
      <c r="F60" s="253"/>
      <c r="G60" s="253"/>
      <c r="H60" s="253"/>
      <c r="I60" s="339"/>
      <c r="J60" s="112">
        <v>0</v>
      </c>
      <c r="K60" s="24">
        <v>0</v>
      </c>
      <c r="L60" s="24">
        <v>0</v>
      </c>
      <c r="M60" s="29">
        <v>0</v>
      </c>
      <c r="N60" s="71">
        <v>0</v>
      </c>
    </row>
    <row r="61" spans="1:14" x14ac:dyDescent="0.3">
      <c r="B61" s="272" t="s">
        <v>3</v>
      </c>
      <c r="C61" s="272"/>
      <c r="D61" s="272"/>
      <c r="E61" s="272"/>
      <c r="F61" s="272"/>
      <c r="G61" s="272"/>
      <c r="H61" s="272"/>
      <c r="I61" s="273"/>
      <c r="J61" s="119">
        <f>SUM(J58:J60)</f>
        <v>146720.51347000001</v>
      </c>
      <c r="K61" s="43">
        <f t="shared" ref="K61:N61" si="0">SUM(K58:K60)</f>
        <v>113792</v>
      </c>
      <c r="L61" s="43">
        <f t="shared" si="0"/>
        <v>0</v>
      </c>
      <c r="M61" s="42">
        <f t="shared" si="0"/>
        <v>101282</v>
      </c>
      <c r="N61" s="44">
        <f t="shared" si="0"/>
        <v>48744</v>
      </c>
    </row>
    <row r="62" spans="1:14" s="183" customFormat="1" ht="13.5" x14ac:dyDescent="0.3">
      <c r="B62" s="280" t="s">
        <v>682</v>
      </c>
      <c r="C62" s="280"/>
      <c r="D62" s="280"/>
      <c r="E62" s="280"/>
      <c r="F62" s="280"/>
      <c r="G62" s="280"/>
      <c r="H62" s="280"/>
      <c r="I62" s="280"/>
      <c r="J62" s="280"/>
      <c r="K62" s="280"/>
      <c r="L62" s="280"/>
      <c r="M62" s="280"/>
      <c r="N62" s="280"/>
    </row>
    <row r="63" spans="1:14" s="183" customFormat="1" ht="13.5" x14ac:dyDescent="0.3">
      <c r="B63" s="280"/>
      <c r="C63" s="280"/>
      <c r="D63" s="280"/>
      <c r="E63" s="280"/>
      <c r="F63" s="280"/>
      <c r="G63" s="280"/>
      <c r="H63" s="280"/>
      <c r="I63" s="280"/>
      <c r="J63" s="280"/>
      <c r="K63" s="280"/>
      <c r="L63" s="280"/>
      <c r="M63" s="280"/>
      <c r="N63" s="280"/>
    </row>
    <row r="66" spans="1:14" x14ac:dyDescent="0.3">
      <c r="A66" s="20"/>
      <c r="B66" s="21" t="s">
        <v>334</v>
      </c>
      <c r="C66" s="20"/>
      <c r="D66" s="20"/>
      <c r="E66" s="20"/>
      <c r="F66" s="20"/>
      <c r="G66" s="20"/>
      <c r="H66" s="20"/>
      <c r="I66" s="20"/>
      <c r="J66" s="20"/>
      <c r="K66" s="20"/>
      <c r="L66" s="20"/>
      <c r="M66" s="20"/>
      <c r="N66" s="20"/>
    </row>
    <row r="68" spans="1:14" x14ac:dyDescent="0.3">
      <c r="B68" s="242" t="s">
        <v>683</v>
      </c>
      <c r="C68" s="242"/>
      <c r="D68" s="242"/>
      <c r="E68" s="242"/>
      <c r="F68" s="242"/>
      <c r="G68" s="242"/>
      <c r="H68" s="242"/>
      <c r="I68" s="242"/>
      <c r="J68" s="242"/>
      <c r="K68" s="242"/>
      <c r="L68" s="242"/>
      <c r="M68" s="242"/>
      <c r="N68" s="242"/>
    </row>
    <row r="69" spans="1:14" x14ac:dyDescent="0.3">
      <c r="B69" s="242"/>
      <c r="C69" s="242"/>
      <c r="D69" s="242"/>
      <c r="E69" s="242"/>
      <c r="F69" s="242"/>
      <c r="G69" s="242"/>
      <c r="H69" s="242"/>
      <c r="I69" s="242"/>
      <c r="J69" s="242"/>
      <c r="K69" s="242"/>
      <c r="L69" s="242"/>
      <c r="M69" s="242"/>
      <c r="N69" s="242"/>
    </row>
    <row r="70" spans="1:14" x14ac:dyDescent="0.3">
      <c r="B70" s="242"/>
      <c r="C70" s="242"/>
      <c r="D70" s="242"/>
      <c r="E70" s="242"/>
      <c r="F70" s="242"/>
      <c r="G70" s="242"/>
      <c r="H70" s="242"/>
      <c r="I70" s="242"/>
      <c r="J70" s="242"/>
      <c r="K70" s="242"/>
      <c r="L70" s="242"/>
      <c r="M70" s="242"/>
      <c r="N70" s="242"/>
    </row>
    <row r="73" spans="1:14" x14ac:dyDescent="0.3">
      <c r="A73" s="20"/>
      <c r="B73" s="21" t="s">
        <v>335</v>
      </c>
      <c r="C73" s="20"/>
      <c r="D73" s="20"/>
      <c r="E73" s="20"/>
      <c r="F73" s="20"/>
      <c r="G73" s="20"/>
      <c r="H73" s="20"/>
      <c r="I73" s="20"/>
      <c r="J73" s="20"/>
      <c r="K73" s="20"/>
      <c r="L73" s="20"/>
      <c r="M73" s="20"/>
      <c r="N73" s="20"/>
    </row>
    <row r="75" spans="1:14" x14ac:dyDescent="0.3">
      <c r="B75" s="275" t="s">
        <v>701</v>
      </c>
      <c r="C75" s="275"/>
      <c r="D75" s="275"/>
      <c r="E75" s="275"/>
      <c r="F75" s="275"/>
      <c r="G75" s="275"/>
      <c r="H75" s="275"/>
      <c r="I75" s="275"/>
      <c r="J75" s="275"/>
      <c r="K75" s="275"/>
      <c r="L75" s="275"/>
      <c r="M75" s="275"/>
      <c r="N75" s="275"/>
    </row>
    <row r="76" spans="1:14" x14ac:dyDescent="0.3">
      <c r="B76" s="275"/>
      <c r="C76" s="275"/>
      <c r="D76" s="275"/>
      <c r="E76" s="275"/>
      <c r="F76" s="275"/>
      <c r="G76" s="275"/>
      <c r="H76" s="275"/>
      <c r="I76" s="275"/>
      <c r="J76" s="275"/>
      <c r="K76" s="275"/>
      <c r="L76" s="275"/>
      <c r="M76" s="275"/>
      <c r="N76" s="275"/>
    </row>
    <row r="77" spans="1:14" x14ac:dyDescent="0.3">
      <c r="B77" s="275"/>
      <c r="C77" s="275"/>
      <c r="D77" s="275"/>
      <c r="E77" s="275"/>
      <c r="F77" s="275"/>
      <c r="G77" s="275"/>
      <c r="H77" s="275"/>
      <c r="I77" s="275"/>
      <c r="J77" s="275"/>
      <c r="K77" s="275"/>
      <c r="L77" s="275"/>
      <c r="M77" s="275"/>
      <c r="N77" s="275"/>
    </row>
    <row r="78" spans="1:14" x14ac:dyDescent="0.3">
      <c r="B78" s="275"/>
      <c r="C78" s="275"/>
      <c r="D78" s="275"/>
      <c r="E78" s="275"/>
      <c r="F78" s="275"/>
      <c r="G78" s="275"/>
      <c r="H78" s="275"/>
      <c r="I78" s="275"/>
      <c r="J78" s="275"/>
      <c r="K78" s="275"/>
      <c r="L78" s="275"/>
      <c r="M78" s="275"/>
      <c r="N78" s="275"/>
    </row>
    <row r="79" spans="1:14" x14ac:dyDescent="0.3">
      <c r="B79" s="275"/>
      <c r="C79" s="275"/>
      <c r="D79" s="275"/>
      <c r="E79" s="275"/>
      <c r="F79" s="275"/>
      <c r="G79" s="275"/>
      <c r="H79" s="275"/>
      <c r="I79" s="275"/>
      <c r="J79" s="275"/>
      <c r="K79" s="275"/>
      <c r="L79" s="275"/>
      <c r="M79" s="275"/>
      <c r="N79" s="275"/>
    </row>
    <row r="80" spans="1:14" x14ac:dyDescent="0.3">
      <c r="B80" s="275"/>
      <c r="C80" s="275"/>
      <c r="D80" s="275"/>
      <c r="E80" s="275"/>
      <c r="F80" s="275"/>
      <c r="G80" s="275"/>
      <c r="H80" s="275"/>
      <c r="I80" s="275"/>
      <c r="J80" s="275"/>
      <c r="K80" s="275"/>
      <c r="L80" s="275"/>
      <c r="M80" s="275"/>
      <c r="N80" s="275"/>
    </row>
    <row r="81" spans="1:14" x14ac:dyDescent="0.3">
      <c r="B81" s="275"/>
      <c r="C81" s="275"/>
      <c r="D81" s="275"/>
      <c r="E81" s="275"/>
      <c r="F81" s="275"/>
      <c r="G81" s="275"/>
      <c r="H81" s="275"/>
      <c r="I81" s="275"/>
      <c r="J81" s="275"/>
      <c r="K81" s="275"/>
      <c r="L81" s="275"/>
      <c r="M81" s="275"/>
      <c r="N81" s="275"/>
    </row>
    <row r="82" spans="1:14" x14ac:dyDescent="0.3">
      <c r="B82" s="275"/>
      <c r="C82" s="275"/>
      <c r="D82" s="275"/>
      <c r="E82" s="275"/>
      <c r="F82" s="275"/>
      <c r="G82" s="275"/>
      <c r="H82" s="275"/>
      <c r="I82" s="275"/>
      <c r="J82" s="275"/>
      <c r="K82" s="275"/>
      <c r="L82" s="275"/>
      <c r="M82" s="275"/>
      <c r="N82" s="275"/>
    </row>
    <row r="83" spans="1:14" x14ac:dyDescent="0.3">
      <c r="B83" s="275"/>
      <c r="C83" s="275"/>
      <c r="D83" s="275"/>
      <c r="E83" s="275"/>
      <c r="F83" s="275"/>
      <c r="G83" s="275"/>
      <c r="H83" s="275"/>
      <c r="I83" s="275"/>
      <c r="J83" s="275"/>
      <c r="K83" s="275"/>
      <c r="L83" s="275"/>
      <c r="M83" s="275"/>
      <c r="N83" s="275"/>
    </row>
    <row r="86" spans="1:14" x14ac:dyDescent="0.3">
      <c r="A86" s="20"/>
      <c r="B86" s="21" t="s">
        <v>336</v>
      </c>
      <c r="C86" s="20"/>
      <c r="D86" s="20"/>
      <c r="E86" s="20"/>
      <c r="F86" s="20"/>
      <c r="G86" s="20"/>
      <c r="H86" s="20"/>
      <c r="I86" s="20"/>
      <c r="J86" s="20"/>
      <c r="K86" s="20"/>
      <c r="L86" s="20"/>
      <c r="M86" s="20"/>
      <c r="N86" s="20"/>
    </row>
    <row r="88" spans="1:14" x14ac:dyDescent="0.3">
      <c r="B88" s="242" t="s">
        <v>684</v>
      </c>
      <c r="C88" s="242"/>
      <c r="D88" s="242"/>
      <c r="E88" s="242"/>
      <c r="F88" s="242"/>
      <c r="G88" s="242"/>
      <c r="H88" s="242"/>
      <c r="I88" s="242"/>
      <c r="J88" s="242"/>
      <c r="K88" s="242"/>
      <c r="L88" s="242"/>
      <c r="M88" s="242"/>
      <c r="N88" s="242"/>
    </row>
    <row r="89" spans="1:14" x14ac:dyDescent="0.3">
      <c r="B89" s="242"/>
      <c r="C89" s="242"/>
      <c r="D89" s="242"/>
      <c r="E89" s="242"/>
      <c r="F89" s="242"/>
      <c r="G89" s="242"/>
      <c r="H89" s="242"/>
      <c r="I89" s="242"/>
      <c r="J89" s="242"/>
      <c r="K89" s="242"/>
      <c r="L89" s="242"/>
      <c r="M89" s="242"/>
      <c r="N89" s="242"/>
    </row>
    <row r="90" spans="1:14" x14ac:dyDescent="0.3">
      <c r="B90" s="242"/>
      <c r="C90" s="242"/>
      <c r="D90" s="242"/>
      <c r="E90" s="242"/>
      <c r="F90" s="242"/>
      <c r="G90" s="242"/>
      <c r="H90" s="242"/>
      <c r="I90" s="242"/>
      <c r="J90" s="242"/>
      <c r="K90" s="242"/>
      <c r="L90" s="242"/>
      <c r="M90" s="242"/>
      <c r="N90" s="242"/>
    </row>
    <row r="91" spans="1:14" x14ac:dyDescent="0.3">
      <c r="B91" s="242"/>
      <c r="C91" s="242"/>
      <c r="D91" s="242"/>
      <c r="E91" s="242"/>
      <c r="F91" s="242"/>
      <c r="G91" s="242"/>
      <c r="H91" s="242"/>
      <c r="I91" s="242"/>
      <c r="J91" s="242"/>
      <c r="K91" s="242"/>
      <c r="L91" s="242"/>
      <c r="M91" s="242"/>
      <c r="N91" s="242"/>
    </row>
    <row r="92" spans="1:14" x14ac:dyDescent="0.3">
      <c r="B92" s="242"/>
      <c r="C92" s="242"/>
      <c r="D92" s="242"/>
      <c r="E92" s="242"/>
      <c r="F92" s="242"/>
      <c r="G92" s="242"/>
      <c r="H92" s="242"/>
      <c r="I92" s="242"/>
      <c r="J92" s="242"/>
      <c r="K92" s="242"/>
      <c r="L92" s="242"/>
      <c r="M92" s="242"/>
      <c r="N92" s="242"/>
    </row>
    <row r="93" spans="1:14" x14ac:dyDescent="0.3">
      <c r="B93" s="242"/>
      <c r="C93" s="242"/>
      <c r="D93" s="242"/>
      <c r="E93" s="242"/>
      <c r="F93" s="242"/>
      <c r="G93" s="242"/>
      <c r="H93" s="242"/>
      <c r="I93" s="242"/>
      <c r="J93" s="242"/>
      <c r="K93" s="242"/>
      <c r="L93" s="242"/>
      <c r="M93" s="242"/>
      <c r="N93" s="242"/>
    </row>
    <row r="94" spans="1:14" x14ac:dyDescent="0.3">
      <c r="B94" s="242"/>
      <c r="C94" s="242"/>
      <c r="D94" s="242"/>
      <c r="E94" s="242"/>
      <c r="F94" s="242"/>
      <c r="G94" s="242"/>
      <c r="H94" s="242"/>
      <c r="I94" s="242"/>
      <c r="J94" s="242"/>
      <c r="K94" s="242"/>
      <c r="L94" s="242"/>
      <c r="M94" s="242"/>
      <c r="N94" s="242"/>
    </row>
    <row r="95" spans="1:14" x14ac:dyDescent="0.3">
      <c r="B95" s="242"/>
      <c r="C95" s="242"/>
      <c r="D95" s="242"/>
      <c r="E95" s="242"/>
      <c r="F95" s="242"/>
      <c r="G95" s="242"/>
      <c r="H95" s="242"/>
      <c r="I95" s="242"/>
      <c r="J95" s="242"/>
      <c r="K95" s="242"/>
      <c r="L95" s="242"/>
      <c r="M95" s="242"/>
      <c r="N95" s="242"/>
    </row>
    <row r="96" spans="1:14" x14ac:dyDescent="0.3">
      <c r="B96" s="242"/>
      <c r="C96" s="242"/>
      <c r="D96" s="242"/>
      <c r="E96" s="242"/>
      <c r="F96" s="242"/>
      <c r="G96" s="242"/>
      <c r="H96" s="242"/>
      <c r="I96" s="242"/>
      <c r="J96" s="242"/>
      <c r="K96" s="242"/>
      <c r="L96" s="242"/>
      <c r="M96" s="242"/>
      <c r="N96" s="242"/>
    </row>
    <row r="97" spans="1:14" x14ac:dyDescent="0.3">
      <c r="B97" s="242"/>
      <c r="C97" s="242"/>
      <c r="D97" s="242"/>
      <c r="E97" s="242"/>
      <c r="F97" s="242"/>
      <c r="G97" s="242"/>
      <c r="H97" s="242"/>
      <c r="I97" s="242"/>
      <c r="J97" s="242"/>
      <c r="K97" s="242"/>
      <c r="L97" s="242"/>
      <c r="M97" s="242"/>
      <c r="N97" s="242"/>
    </row>
    <row r="98" spans="1:14" x14ac:dyDescent="0.3">
      <c r="B98" s="242"/>
      <c r="C98" s="242"/>
      <c r="D98" s="242"/>
      <c r="E98" s="242"/>
      <c r="F98" s="242"/>
      <c r="G98" s="242"/>
      <c r="H98" s="242"/>
      <c r="I98" s="242"/>
      <c r="J98" s="242"/>
      <c r="K98" s="242"/>
      <c r="L98" s="242"/>
      <c r="M98" s="242"/>
      <c r="N98" s="242"/>
    </row>
    <row r="99" spans="1:14" x14ac:dyDescent="0.3">
      <c r="B99" s="242"/>
      <c r="C99" s="242"/>
      <c r="D99" s="242"/>
      <c r="E99" s="242"/>
      <c r="F99" s="242"/>
      <c r="G99" s="242"/>
      <c r="H99" s="242"/>
      <c r="I99" s="242"/>
      <c r="J99" s="242"/>
      <c r="K99" s="242"/>
      <c r="L99" s="242"/>
      <c r="M99" s="242"/>
      <c r="N99" s="242"/>
    </row>
    <row r="100" spans="1:14" x14ac:dyDescent="0.3">
      <c r="B100" s="242"/>
      <c r="C100" s="242"/>
      <c r="D100" s="242"/>
      <c r="E100" s="242"/>
      <c r="F100" s="242"/>
      <c r="G100" s="242"/>
      <c r="H100" s="242"/>
      <c r="I100" s="242"/>
      <c r="J100" s="242"/>
      <c r="K100" s="242"/>
      <c r="L100" s="242"/>
      <c r="M100" s="242"/>
      <c r="N100" s="242"/>
    </row>
    <row r="103" spans="1:14" x14ac:dyDescent="0.3">
      <c r="A103" s="20"/>
      <c r="B103" s="21" t="s">
        <v>337</v>
      </c>
      <c r="C103" s="20"/>
      <c r="D103" s="20"/>
      <c r="E103" s="20"/>
      <c r="F103" s="20"/>
      <c r="G103" s="20"/>
      <c r="H103" s="20"/>
      <c r="I103" s="20"/>
      <c r="J103" s="20"/>
      <c r="K103" s="20"/>
      <c r="L103" s="20"/>
      <c r="M103" s="20"/>
      <c r="N103" s="20"/>
    </row>
    <row r="105" spans="1:14" s="48" customFormat="1" ht="12.75" customHeight="1" x14ac:dyDescent="0.3">
      <c r="B105" s="266" t="s">
        <v>685</v>
      </c>
      <c r="C105" s="266"/>
      <c r="D105" s="266"/>
      <c r="E105" s="266"/>
      <c r="F105" s="266"/>
      <c r="G105" s="266"/>
      <c r="H105" s="266"/>
      <c r="I105" s="266"/>
      <c r="J105" s="50" t="s">
        <v>14</v>
      </c>
      <c r="K105" s="266">
        <v>2023</v>
      </c>
      <c r="L105" s="266"/>
      <c r="M105" s="299">
        <v>2022</v>
      </c>
      <c r="N105" s="300"/>
    </row>
    <row r="106" spans="1:14" s="48" customFormat="1" ht="12.75" x14ac:dyDescent="0.3">
      <c r="B106" s="266"/>
      <c r="C106" s="266"/>
      <c r="D106" s="266"/>
      <c r="E106" s="266"/>
      <c r="F106" s="266"/>
      <c r="G106" s="266"/>
      <c r="H106" s="266"/>
      <c r="I106" s="266"/>
      <c r="J106" s="50" t="s">
        <v>40</v>
      </c>
      <c r="K106" s="17" t="s">
        <v>4</v>
      </c>
      <c r="L106" s="17" t="s">
        <v>5</v>
      </c>
      <c r="M106" s="26" t="s">
        <v>4</v>
      </c>
      <c r="N106" s="27" t="s">
        <v>5</v>
      </c>
    </row>
    <row r="107" spans="1:14" x14ac:dyDescent="0.3">
      <c r="B107" s="252" t="s">
        <v>687</v>
      </c>
      <c r="C107" s="252"/>
      <c r="D107" s="252"/>
      <c r="E107" s="252"/>
      <c r="F107" s="252"/>
      <c r="G107" s="252"/>
      <c r="H107" s="252"/>
      <c r="I107" s="277"/>
      <c r="J107" s="112">
        <v>20395442.353999998</v>
      </c>
      <c r="K107" s="24">
        <v>11954261.805</v>
      </c>
      <c r="L107" s="24">
        <v>10569458.289040999</v>
      </c>
      <c r="M107" s="29">
        <v>915.65800000000002</v>
      </c>
      <c r="N107" s="71">
        <v>8636492.009056</v>
      </c>
    </row>
    <row r="108" spans="1:14" x14ac:dyDescent="0.3">
      <c r="B108" s="252" t="s">
        <v>686</v>
      </c>
      <c r="C108" s="252"/>
      <c r="D108" s="252"/>
      <c r="E108" s="252"/>
      <c r="F108" s="252"/>
      <c r="G108" s="252"/>
      <c r="H108" s="252"/>
      <c r="I108" s="277"/>
      <c r="J108" s="112">
        <v>12489545.596999999</v>
      </c>
      <c r="K108" s="24">
        <v>7427268.2309999997</v>
      </c>
      <c r="L108" s="24">
        <v>3142042.568</v>
      </c>
      <c r="M108" s="29">
        <v>68.772999999999996</v>
      </c>
      <c r="N108" s="71">
        <v>1935932.7179769999</v>
      </c>
    </row>
    <row r="109" spans="1:14" x14ac:dyDescent="0.3">
      <c r="B109" s="252" t="s">
        <v>688</v>
      </c>
      <c r="C109" s="252"/>
      <c r="D109" s="252"/>
      <c r="E109" s="252"/>
      <c r="F109" s="252"/>
      <c r="G109" s="252"/>
      <c r="H109" s="252"/>
      <c r="I109" s="277"/>
      <c r="J109" s="116">
        <v>0.61236943922182308</v>
      </c>
      <c r="K109" s="115">
        <v>0.62130714151612976</v>
      </c>
      <c r="L109" s="115">
        <v>0.2972756485786831</v>
      </c>
      <c r="M109" s="117">
        <v>7.5107736731399713E-2</v>
      </c>
      <c r="N109" s="118">
        <v>0.22415729858222869</v>
      </c>
    </row>
    <row r="110" spans="1:14" s="183" customFormat="1" ht="13.5" x14ac:dyDescent="0.3">
      <c r="B110" s="280" t="s">
        <v>689</v>
      </c>
      <c r="C110" s="280"/>
      <c r="D110" s="280"/>
      <c r="E110" s="280"/>
      <c r="F110" s="280"/>
      <c r="G110" s="280"/>
      <c r="H110" s="280"/>
      <c r="I110" s="280"/>
      <c r="J110" s="280"/>
      <c r="K110" s="280"/>
      <c r="L110" s="280"/>
      <c r="M110" s="280"/>
      <c r="N110" s="280"/>
    </row>
    <row r="111" spans="1:14" s="183" customFormat="1" ht="13.5" x14ac:dyDescent="0.3">
      <c r="B111" s="280"/>
      <c r="C111" s="280"/>
      <c r="D111" s="280"/>
      <c r="E111" s="280"/>
      <c r="F111" s="280"/>
      <c r="G111" s="280"/>
      <c r="H111" s="280"/>
      <c r="I111" s="280"/>
      <c r="J111" s="280"/>
      <c r="K111" s="280"/>
      <c r="L111" s="280"/>
      <c r="M111" s="280"/>
      <c r="N111" s="280"/>
    </row>
    <row r="114" spans="1:14" x14ac:dyDescent="0.3">
      <c r="A114" s="20"/>
      <c r="B114" s="21" t="s">
        <v>338</v>
      </c>
      <c r="C114" s="20"/>
      <c r="D114" s="20"/>
      <c r="E114" s="20"/>
      <c r="F114" s="20"/>
      <c r="G114" s="20"/>
      <c r="H114" s="20"/>
      <c r="I114" s="20"/>
      <c r="J114" s="20"/>
      <c r="K114" s="20"/>
      <c r="L114" s="20"/>
      <c r="M114" s="20"/>
      <c r="N114" s="20"/>
    </row>
    <row r="116" spans="1:14" x14ac:dyDescent="0.3">
      <c r="B116" s="242" t="s">
        <v>690</v>
      </c>
      <c r="C116" s="242"/>
      <c r="D116" s="242"/>
      <c r="E116" s="242"/>
      <c r="F116" s="242"/>
      <c r="G116" s="242"/>
      <c r="H116" s="242"/>
      <c r="I116" s="242"/>
      <c r="J116" s="242"/>
      <c r="K116" s="242"/>
      <c r="L116" s="242"/>
      <c r="M116" s="242"/>
      <c r="N116" s="242"/>
    </row>
    <row r="117" spans="1:14" x14ac:dyDescent="0.3">
      <c r="B117" s="242"/>
      <c r="C117" s="242"/>
      <c r="D117" s="242"/>
      <c r="E117" s="242"/>
      <c r="F117" s="242"/>
      <c r="G117" s="242"/>
      <c r="H117" s="242"/>
      <c r="I117" s="242"/>
      <c r="J117" s="242"/>
      <c r="K117" s="242"/>
      <c r="L117" s="242"/>
      <c r="M117" s="242"/>
      <c r="N117" s="242"/>
    </row>
    <row r="118" spans="1:14" x14ac:dyDescent="0.3">
      <c r="B118" s="242"/>
      <c r="C118" s="242"/>
      <c r="D118" s="242"/>
      <c r="E118" s="242"/>
      <c r="F118" s="242"/>
      <c r="G118" s="242"/>
      <c r="H118" s="242"/>
      <c r="I118" s="242"/>
      <c r="J118" s="242"/>
      <c r="K118" s="242"/>
      <c r="L118" s="242"/>
      <c r="M118" s="242"/>
      <c r="N118" s="242"/>
    </row>
    <row r="119" spans="1:14" x14ac:dyDescent="0.3">
      <c r="B119" s="242"/>
      <c r="C119" s="242"/>
      <c r="D119" s="242"/>
      <c r="E119" s="242"/>
      <c r="F119" s="242"/>
      <c r="G119" s="242"/>
      <c r="H119" s="242"/>
      <c r="I119" s="242"/>
      <c r="J119" s="242"/>
      <c r="K119" s="242"/>
      <c r="L119" s="242"/>
      <c r="M119" s="242"/>
      <c r="N119" s="242"/>
    </row>
    <row r="120" spans="1:14" x14ac:dyDescent="0.3">
      <c r="B120" s="242"/>
      <c r="C120" s="242"/>
      <c r="D120" s="242"/>
      <c r="E120" s="242"/>
      <c r="F120" s="242"/>
      <c r="G120" s="242"/>
      <c r="H120" s="242"/>
      <c r="I120" s="242"/>
      <c r="J120" s="242"/>
      <c r="K120" s="242"/>
      <c r="L120" s="242"/>
      <c r="M120" s="242"/>
      <c r="N120" s="242"/>
    </row>
    <row r="121" spans="1:14" x14ac:dyDescent="0.3">
      <c r="B121" s="242"/>
      <c r="C121" s="242"/>
      <c r="D121" s="242"/>
      <c r="E121" s="242"/>
      <c r="F121" s="242"/>
      <c r="G121" s="242"/>
      <c r="H121" s="242"/>
      <c r="I121" s="242"/>
      <c r="J121" s="242"/>
      <c r="K121" s="242"/>
      <c r="L121" s="242"/>
      <c r="M121" s="242"/>
      <c r="N121" s="242"/>
    </row>
    <row r="122" spans="1:14" x14ac:dyDescent="0.3">
      <c r="B122" s="242"/>
      <c r="C122" s="242"/>
      <c r="D122" s="242"/>
      <c r="E122" s="242"/>
      <c r="F122" s="242"/>
      <c r="G122" s="242"/>
      <c r="H122" s="242"/>
      <c r="I122" s="242"/>
      <c r="J122" s="242"/>
      <c r="K122" s="242"/>
      <c r="L122" s="242"/>
      <c r="M122" s="242"/>
      <c r="N122" s="242"/>
    </row>
    <row r="123" spans="1:14" x14ac:dyDescent="0.3">
      <c r="B123" s="242"/>
      <c r="C123" s="242"/>
      <c r="D123" s="242"/>
      <c r="E123" s="242"/>
      <c r="F123" s="242"/>
      <c r="G123" s="242"/>
      <c r="H123" s="242"/>
      <c r="I123" s="242"/>
      <c r="J123" s="242"/>
      <c r="K123" s="242"/>
      <c r="L123" s="242"/>
      <c r="M123" s="242"/>
      <c r="N123" s="242"/>
    </row>
    <row r="124" spans="1:14" x14ac:dyDescent="0.3">
      <c r="B124" s="242"/>
      <c r="C124" s="242"/>
      <c r="D124" s="242"/>
      <c r="E124" s="242"/>
      <c r="F124" s="242"/>
      <c r="G124" s="242"/>
      <c r="H124" s="242"/>
      <c r="I124" s="242"/>
      <c r="J124" s="242"/>
      <c r="K124" s="242"/>
      <c r="L124" s="242"/>
      <c r="M124" s="242"/>
      <c r="N124" s="242"/>
    </row>
    <row r="127" spans="1:14" x14ac:dyDescent="0.3">
      <c r="A127" s="20"/>
      <c r="B127" s="21" t="s">
        <v>339</v>
      </c>
      <c r="C127" s="20"/>
      <c r="D127" s="20"/>
      <c r="E127" s="20"/>
      <c r="F127" s="20"/>
      <c r="G127" s="20"/>
      <c r="H127" s="20"/>
      <c r="I127" s="20"/>
      <c r="J127" s="20"/>
      <c r="K127" s="20"/>
      <c r="L127" s="20"/>
      <c r="M127" s="20"/>
      <c r="N127" s="20"/>
    </row>
    <row r="129" spans="1:14" x14ac:dyDescent="0.3">
      <c r="B129" s="275" t="s">
        <v>691</v>
      </c>
      <c r="C129" s="275"/>
      <c r="D129" s="275"/>
      <c r="E129" s="275"/>
      <c r="F129" s="275"/>
      <c r="G129" s="275"/>
      <c r="H129" s="275"/>
      <c r="I129" s="275"/>
      <c r="J129" s="275"/>
      <c r="K129" s="275"/>
      <c r="L129" s="275"/>
      <c r="M129" s="275"/>
      <c r="N129" s="275"/>
    </row>
    <row r="130" spans="1:14" x14ac:dyDescent="0.3">
      <c r="B130" s="275"/>
      <c r="C130" s="275"/>
      <c r="D130" s="275"/>
      <c r="E130" s="275"/>
      <c r="F130" s="275"/>
      <c r="G130" s="275"/>
      <c r="H130" s="275"/>
      <c r="I130" s="275"/>
      <c r="J130" s="275"/>
      <c r="K130" s="275"/>
      <c r="L130" s="275"/>
      <c r="M130" s="275"/>
      <c r="N130" s="275"/>
    </row>
    <row r="131" spans="1:14" x14ac:dyDescent="0.3">
      <c r="B131" s="275"/>
      <c r="C131" s="275"/>
      <c r="D131" s="275"/>
      <c r="E131" s="275"/>
      <c r="F131" s="275"/>
      <c r="G131" s="275"/>
      <c r="H131" s="275"/>
      <c r="I131" s="275"/>
      <c r="J131" s="275"/>
      <c r="K131" s="275"/>
      <c r="L131" s="275"/>
      <c r="M131" s="275"/>
      <c r="N131" s="275"/>
    </row>
    <row r="132" spans="1:14" x14ac:dyDescent="0.3">
      <c r="B132" s="275"/>
      <c r="C132" s="275"/>
      <c r="D132" s="275"/>
      <c r="E132" s="275"/>
      <c r="F132" s="275"/>
      <c r="G132" s="275"/>
      <c r="H132" s="275"/>
      <c r="I132" s="275"/>
      <c r="J132" s="275"/>
      <c r="K132" s="275"/>
      <c r="L132" s="275"/>
      <c r="M132" s="275"/>
      <c r="N132" s="275"/>
    </row>
    <row r="133" spans="1:14" x14ac:dyDescent="0.3">
      <c r="B133" s="275"/>
      <c r="C133" s="275"/>
      <c r="D133" s="275"/>
      <c r="E133" s="275"/>
      <c r="F133" s="275"/>
      <c r="G133" s="275"/>
      <c r="H133" s="275"/>
      <c r="I133" s="275"/>
      <c r="J133" s="275"/>
      <c r="K133" s="275"/>
      <c r="L133" s="275"/>
      <c r="M133" s="275"/>
      <c r="N133" s="275"/>
    </row>
    <row r="134" spans="1:14" x14ac:dyDescent="0.3">
      <c r="B134" s="275"/>
      <c r="C134" s="275"/>
      <c r="D134" s="275"/>
      <c r="E134" s="275"/>
      <c r="F134" s="275"/>
      <c r="G134" s="275"/>
      <c r="H134" s="275"/>
      <c r="I134" s="275"/>
      <c r="J134" s="275"/>
      <c r="K134" s="275"/>
      <c r="L134" s="275"/>
      <c r="M134" s="275"/>
      <c r="N134" s="275"/>
    </row>
    <row r="135" spans="1:14" x14ac:dyDescent="0.3">
      <c r="B135" s="275"/>
      <c r="C135" s="275"/>
      <c r="D135" s="275"/>
      <c r="E135" s="275"/>
      <c r="F135" s="275"/>
      <c r="G135" s="275"/>
      <c r="H135" s="275"/>
      <c r="I135" s="275"/>
      <c r="J135" s="275"/>
      <c r="K135" s="275"/>
      <c r="L135" s="275"/>
      <c r="M135" s="275"/>
      <c r="N135" s="275"/>
    </row>
    <row r="136" spans="1:14" x14ac:dyDescent="0.3">
      <c r="B136" s="275"/>
      <c r="C136" s="275"/>
      <c r="D136" s="275"/>
      <c r="E136" s="275"/>
      <c r="F136" s="275"/>
      <c r="G136" s="275"/>
      <c r="H136" s="275"/>
      <c r="I136" s="275"/>
      <c r="J136" s="275"/>
      <c r="K136" s="275"/>
      <c r="L136" s="275"/>
      <c r="M136" s="275"/>
      <c r="N136" s="275"/>
    </row>
    <row r="137" spans="1:14" x14ac:dyDescent="0.3">
      <c r="B137" s="275"/>
      <c r="C137" s="275"/>
      <c r="D137" s="275"/>
      <c r="E137" s="275"/>
      <c r="F137" s="275"/>
      <c r="G137" s="275"/>
      <c r="H137" s="275"/>
      <c r="I137" s="275"/>
      <c r="J137" s="275"/>
      <c r="K137" s="275"/>
      <c r="L137" s="275"/>
      <c r="M137" s="275"/>
      <c r="N137" s="275"/>
    </row>
    <row r="138" spans="1:14" x14ac:dyDescent="0.3">
      <c r="B138" s="340" t="s">
        <v>692</v>
      </c>
      <c r="C138" s="340"/>
      <c r="D138" s="340"/>
      <c r="E138" s="340"/>
      <c r="F138" s="340"/>
      <c r="G138" s="340"/>
      <c r="H138" s="340"/>
      <c r="I138" s="340"/>
      <c r="J138" s="340"/>
      <c r="K138" s="340"/>
      <c r="L138" s="340"/>
      <c r="M138" s="340"/>
      <c r="N138" s="340"/>
    </row>
    <row r="141" spans="1:14" x14ac:dyDescent="0.3">
      <c r="A141" s="20"/>
      <c r="B141" s="21" t="s">
        <v>340</v>
      </c>
      <c r="C141" s="20"/>
      <c r="D141" s="20"/>
      <c r="E141" s="20"/>
      <c r="F141" s="20"/>
      <c r="G141" s="20"/>
      <c r="H141" s="20"/>
      <c r="I141" s="20"/>
      <c r="J141" s="20"/>
      <c r="K141" s="20"/>
      <c r="L141" s="20"/>
      <c r="M141" s="20"/>
      <c r="N141" s="20"/>
    </row>
    <row r="143" spans="1:14" x14ac:dyDescent="0.3">
      <c r="B143" s="242" t="s">
        <v>693</v>
      </c>
      <c r="C143" s="242"/>
      <c r="D143" s="242"/>
      <c r="E143" s="242"/>
      <c r="F143" s="242"/>
      <c r="G143" s="242"/>
      <c r="H143" s="242"/>
      <c r="I143" s="242"/>
      <c r="J143" s="242"/>
      <c r="K143" s="242"/>
      <c r="L143" s="242"/>
      <c r="M143" s="242"/>
      <c r="N143" s="242"/>
    </row>
    <row r="144" spans="1:14" x14ac:dyDescent="0.3">
      <c r="B144" s="242"/>
      <c r="C144" s="242"/>
      <c r="D144" s="242"/>
      <c r="E144" s="242"/>
      <c r="F144" s="242"/>
      <c r="G144" s="242"/>
      <c r="H144" s="242"/>
      <c r="I144" s="242"/>
      <c r="J144" s="242"/>
      <c r="K144" s="242"/>
      <c r="L144" s="242"/>
      <c r="M144" s="242"/>
      <c r="N144" s="242"/>
    </row>
    <row r="145" spans="1:14" x14ac:dyDescent="0.3">
      <c r="B145" s="242"/>
      <c r="C145" s="242"/>
      <c r="D145" s="242"/>
      <c r="E145" s="242"/>
      <c r="F145" s="242"/>
      <c r="G145" s="242"/>
      <c r="H145" s="242"/>
      <c r="I145" s="242"/>
      <c r="J145" s="242"/>
      <c r="K145" s="242"/>
      <c r="L145" s="242"/>
      <c r="M145" s="242"/>
      <c r="N145" s="242"/>
    </row>
    <row r="146" spans="1:14" x14ac:dyDescent="0.3">
      <c r="B146" s="242"/>
      <c r="C146" s="242"/>
      <c r="D146" s="242"/>
      <c r="E146" s="242"/>
      <c r="F146" s="242"/>
      <c r="G146" s="242"/>
      <c r="H146" s="242"/>
      <c r="I146" s="242"/>
      <c r="J146" s="242"/>
      <c r="K146" s="242"/>
      <c r="L146" s="242"/>
      <c r="M146" s="242"/>
      <c r="N146" s="242"/>
    </row>
    <row r="147" spans="1:14" x14ac:dyDescent="0.3">
      <c r="B147" s="242"/>
      <c r="C147" s="242"/>
      <c r="D147" s="242"/>
      <c r="E147" s="242"/>
      <c r="F147" s="242"/>
      <c r="G147" s="242"/>
      <c r="H147" s="242"/>
      <c r="I147" s="242"/>
      <c r="J147" s="242"/>
      <c r="K147" s="242"/>
      <c r="L147" s="242"/>
      <c r="M147" s="242"/>
      <c r="N147" s="242"/>
    </row>
    <row r="150" spans="1:14" x14ac:dyDescent="0.3">
      <c r="A150" s="20"/>
      <c r="B150" s="21" t="s">
        <v>341</v>
      </c>
      <c r="C150" s="20"/>
      <c r="D150" s="20"/>
      <c r="E150" s="20"/>
      <c r="F150" s="20"/>
      <c r="G150" s="20"/>
      <c r="H150" s="20"/>
      <c r="I150" s="20"/>
      <c r="J150" s="20"/>
      <c r="K150" s="20"/>
      <c r="L150" s="20"/>
      <c r="M150" s="20"/>
      <c r="N150" s="20"/>
    </row>
    <row r="152" spans="1:14" s="48" customFormat="1" ht="15" customHeight="1" x14ac:dyDescent="0.3">
      <c r="B152" s="266" t="s">
        <v>694</v>
      </c>
      <c r="C152" s="266"/>
      <c r="D152" s="266"/>
      <c r="E152" s="266"/>
      <c r="F152" s="266"/>
      <c r="G152" s="266"/>
      <c r="H152" s="266"/>
      <c r="I152" s="266"/>
      <c r="J152" s="50">
        <v>2024</v>
      </c>
      <c r="K152" s="266">
        <v>2023</v>
      </c>
      <c r="L152" s="266"/>
      <c r="M152" s="299">
        <v>2022</v>
      </c>
      <c r="N152" s="300"/>
    </row>
    <row r="153" spans="1:14" s="48" customFormat="1" ht="12.75" x14ac:dyDescent="0.3">
      <c r="B153" s="250"/>
      <c r="C153" s="250"/>
      <c r="D153" s="250"/>
      <c r="E153" s="250"/>
      <c r="F153" s="250"/>
      <c r="G153" s="250"/>
      <c r="H153" s="250"/>
      <c r="I153" s="250"/>
      <c r="J153" s="50" t="s">
        <v>40</v>
      </c>
      <c r="K153" s="17" t="s">
        <v>4</v>
      </c>
      <c r="L153" s="17" t="s">
        <v>5</v>
      </c>
      <c r="M153" s="26" t="s">
        <v>4</v>
      </c>
      <c r="N153" s="27" t="s">
        <v>5</v>
      </c>
    </row>
    <row r="154" spans="1:14" x14ac:dyDescent="0.3">
      <c r="B154" s="252" t="s">
        <v>695</v>
      </c>
      <c r="C154" s="252"/>
      <c r="D154" s="252"/>
      <c r="E154" s="252"/>
      <c r="F154" s="252"/>
      <c r="G154" s="252"/>
      <c r="H154" s="252"/>
      <c r="I154" s="277"/>
      <c r="J154" s="112">
        <v>43930</v>
      </c>
      <c r="K154" s="24">
        <v>26441</v>
      </c>
      <c r="L154" s="24">
        <v>898</v>
      </c>
      <c r="M154" s="29">
        <v>8222</v>
      </c>
      <c r="N154" s="71">
        <v>320</v>
      </c>
    </row>
    <row r="155" spans="1:14" x14ac:dyDescent="0.3">
      <c r="B155" s="252" t="s">
        <v>696</v>
      </c>
      <c r="C155" s="252"/>
      <c r="D155" s="252"/>
      <c r="E155" s="252"/>
      <c r="F155" s="252"/>
      <c r="G155" s="252"/>
      <c r="H155" s="252"/>
      <c r="I155" s="277"/>
      <c r="J155" s="112">
        <v>719149</v>
      </c>
      <c r="K155" s="24">
        <v>585577</v>
      </c>
      <c r="L155" s="24">
        <v>50171</v>
      </c>
      <c r="M155" s="29">
        <v>271871</v>
      </c>
      <c r="N155" s="71">
        <v>58650</v>
      </c>
    </row>
    <row r="156" spans="1:14" x14ac:dyDescent="0.3">
      <c r="B156" s="252" t="s">
        <v>697</v>
      </c>
      <c r="C156" s="252"/>
      <c r="D156" s="252"/>
      <c r="E156" s="252"/>
      <c r="F156" s="252"/>
      <c r="G156" s="252"/>
      <c r="H156" s="252"/>
      <c r="I156" s="277"/>
      <c r="J156" s="112">
        <v>890957</v>
      </c>
      <c r="K156" s="24">
        <v>404779</v>
      </c>
      <c r="L156" s="24">
        <v>194492</v>
      </c>
      <c r="M156" s="29">
        <v>196708</v>
      </c>
      <c r="N156" s="71">
        <v>455420</v>
      </c>
    </row>
    <row r="157" spans="1:14" x14ac:dyDescent="0.3">
      <c r="B157" s="252" t="s">
        <v>698</v>
      </c>
      <c r="C157" s="252"/>
      <c r="D157" s="252"/>
      <c r="E157" s="252"/>
      <c r="F157" s="252"/>
      <c r="G157" s="252"/>
      <c r="H157" s="252"/>
      <c r="I157" s="277"/>
      <c r="J157" s="112">
        <v>551681.63760000002</v>
      </c>
      <c r="K157" s="24">
        <v>368114.11589999998</v>
      </c>
      <c r="L157" s="24">
        <v>72891.111439999993</v>
      </c>
      <c r="M157" s="29">
        <v>158724.04821000001</v>
      </c>
      <c r="N157" s="71">
        <v>120725.08554</v>
      </c>
    </row>
    <row r="158" spans="1:14" x14ac:dyDescent="0.3">
      <c r="B158" s="272" t="s">
        <v>3</v>
      </c>
      <c r="C158" s="272"/>
      <c r="D158" s="272"/>
      <c r="E158" s="272"/>
      <c r="F158" s="272"/>
      <c r="G158" s="272"/>
      <c r="H158" s="272"/>
      <c r="I158" s="273"/>
      <c r="J158" s="119">
        <f>SUM(J154:J157)</f>
        <v>2205717.6376</v>
      </c>
      <c r="K158" s="43">
        <f t="shared" ref="K158:N158" si="1">SUM(K154:K157)</f>
        <v>1384911.1159000001</v>
      </c>
      <c r="L158" s="43">
        <f t="shared" si="1"/>
        <v>318452.11144000001</v>
      </c>
      <c r="M158" s="42">
        <f t="shared" si="1"/>
        <v>635525.04821000004</v>
      </c>
      <c r="N158" s="44">
        <f t="shared" si="1"/>
        <v>635115.08554</v>
      </c>
    </row>
    <row r="159" spans="1:14" s="183" customFormat="1" ht="13.5" x14ac:dyDescent="0.3">
      <c r="B159" s="264" t="s">
        <v>699</v>
      </c>
      <c r="C159" s="264"/>
      <c r="D159" s="264"/>
      <c r="E159" s="264"/>
      <c r="F159" s="264"/>
      <c r="G159" s="264"/>
      <c r="H159" s="264"/>
      <c r="I159" s="264"/>
      <c r="J159" s="264"/>
      <c r="K159" s="264"/>
      <c r="L159" s="264"/>
      <c r="M159" s="264"/>
      <c r="N159" s="264"/>
    </row>
    <row r="162" spans="1:14" x14ac:dyDescent="0.3">
      <c r="A162" s="20"/>
      <c r="B162" s="21" t="s">
        <v>342</v>
      </c>
      <c r="C162" s="20"/>
      <c r="D162" s="20"/>
      <c r="E162" s="20"/>
      <c r="F162" s="20"/>
      <c r="G162" s="20"/>
      <c r="H162" s="20"/>
      <c r="I162" s="20"/>
      <c r="J162" s="20"/>
      <c r="K162" s="20"/>
      <c r="L162" s="20"/>
      <c r="M162" s="20"/>
      <c r="N162" s="20"/>
    </row>
    <row r="164" spans="1:14" x14ac:dyDescent="0.3">
      <c r="B164" s="275" t="s">
        <v>700</v>
      </c>
      <c r="C164" s="275"/>
      <c r="D164" s="275"/>
      <c r="E164" s="275"/>
      <c r="F164" s="275"/>
      <c r="G164" s="275"/>
      <c r="H164" s="275"/>
      <c r="I164" s="275"/>
      <c r="J164" s="275"/>
      <c r="K164" s="275"/>
      <c r="L164" s="275"/>
      <c r="M164" s="275"/>
      <c r="N164" s="275"/>
    </row>
    <row r="165" spans="1:14" x14ac:dyDescent="0.3">
      <c r="B165" s="275"/>
      <c r="C165" s="275"/>
      <c r="D165" s="275"/>
      <c r="E165" s="275"/>
      <c r="F165" s="275"/>
      <c r="G165" s="275"/>
      <c r="H165" s="275"/>
      <c r="I165" s="275"/>
      <c r="J165" s="275"/>
      <c r="K165" s="275"/>
      <c r="L165" s="275"/>
      <c r="M165" s="275"/>
      <c r="N165" s="275"/>
    </row>
    <row r="166" spans="1:14" x14ac:dyDescent="0.3">
      <c r="B166" s="275"/>
      <c r="C166" s="275"/>
      <c r="D166" s="275"/>
      <c r="E166" s="275"/>
      <c r="F166" s="275"/>
      <c r="G166" s="275"/>
      <c r="H166" s="275"/>
      <c r="I166" s="275"/>
      <c r="J166" s="275"/>
      <c r="K166" s="275"/>
      <c r="L166" s="275"/>
      <c r="M166" s="275"/>
      <c r="N166" s="275"/>
    </row>
    <row r="167" spans="1:14" x14ac:dyDescent="0.3">
      <c r="B167" s="275"/>
      <c r="C167" s="275"/>
      <c r="D167" s="275"/>
      <c r="E167" s="275"/>
      <c r="F167" s="275"/>
      <c r="G167" s="275"/>
      <c r="H167" s="275"/>
      <c r="I167" s="275"/>
      <c r="J167" s="275"/>
      <c r="K167" s="275"/>
      <c r="L167" s="275"/>
      <c r="M167" s="275"/>
      <c r="N167" s="275"/>
    </row>
    <row r="168" spans="1:14" x14ac:dyDescent="0.3">
      <c r="B168" s="275"/>
      <c r="C168" s="275"/>
      <c r="D168" s="275"/>
      <c r="E168" s="275"/>
      <c r="F168" s="275"/>
      <c r="G168" s="275"/>
      <c r="H168" s="275"/>
      <c r="I168" s="275"/>
      <c r="J168" s="275"/>
      <c r="K168" s="275"/>
      <c r="L168" s="275"/>
      <c r="M168" s="275"/>
      <c r="N168" s="275"/>
    </row>
    <row r="169" spans="1:14" x14ac:dyDescent="0.3">
      <c r="B169" s="275"/>
      <c r="C169" s="275"/>
      <c r="D169" s="275"/>
      <c r="E169" s="275"/>
      <c r="F169" s="275"/>
      <c r="G169" s="275"/>
      <c r="H169" s="275"/>
      <c r="I169" s="275"/>
      <c r="J169" s="275"/>
      <c r="K169" s="275"/>
      <c r="L169" s="275"/>
      <c r="M169" s="275"/>
      <c r="N169" s="275"/>
    </row>
    <row r="170" spans="1:14" x14ac:dyDescent="0.3">
      <c r="B170" s="275"/>
      <c r="C170" s="275"/>
      <c r="D170" s="275"/>
      <c r="E170" s="275"/>
      <c r="F170" s="275"/>
      <c r="G170" s="275"/>
      <c r="H170" s="275"/>
      <c r="I170" s="275"/>
      <c r="J170" s="275"/>
      <c r="K170" s="275"/>
      <c r="L170" s="275"/>
      <c r="M170" s="275"/>
      <c r="N170" s="275"/>
    </row>
    <row r="171" spans="1:14" x14ac:dyDescent="0.3">
      <c r="B171" s="275"/>
      <c r="C171" s="275"/>
      <c r="D171" s="275"/>
      <c r="E171" s="275"/>
      <c r="F171" s="275"/>
      <c r="G171" s="275"/>
      <c r="H171" s="275"/>
      <c r="I171" s="275"/>
      <c r="J171" s="275"/>
      <c r="K171" s="275"/>
      <c r="L171" s="275"/>
      <c r="M171" s="275"/>
      <c r="N171" s="275"/>
    </row>
    <row r="172" spans="1:14" x14ac:dyDescent="0.3">
      <c r="B172" s="275"/>
      <c r="C172" s="275"/>
      <c r="D172" s="275"/>
      <c r="E172" s="275"/>
      <c r="F172" s="275"/>
      <c r="G172" s="275"/>
      <c r="H172" s="275"/>
      <c r="I172" s="275"/>
      <c r="J172" s="275"/>
      <c r="K172" s="275"/>
      <c r="L172" s="275"/>
      <c r="M172" s="275"/>
      <c r="N172" s="275"/>
    </row>
    <row r="173" spans="1:14" x14ac:dyDescent="0.3">
      <c r="B173" s="275"/>
      <c r="C173" s="275"/>
      <c r="D173" s="275"/>
      <c r="E173" s="275"/>
      <c r="F173" s="275"/>
      <c r="G173" s="275"/>
      <c r="H173" s="275"/>
      <c r="I173" s="275"/>
      <c r="J173" s="275"/>
      <c r="K173" s="275"/>
      <c r="L173" s="275"/>
      <c r="M173" s="275"/>
      <c r="N173" s="275"/>
    </row>
    <row r="174" spans="1:14" x14ac:dyDescent="0.3">
      <c r="B174" s="275"/>
      <c r="C174" s="275"/>
      <c r="D174" s="275"/>
      <c r="E174" s="275"/>
      <c r="F174" s="275"/>
      <c r="G174" s="275"/>
      <c r="H174" s="275"/>
      <c r="I174" s="275"/>
      <c r="J174" s="275"/>
      <c r="K174" s="275"/>
      <c r="L174" s="275"/>
      <c r="M174" s="275"/>
      <c r="N174" s="275"/>
    </row>
    <row r="175" spans="1:14" x14ac:dyDescent="0.3">
      <c r="B175" s="275"/>
      <c r="C175" s="275"/>
      <c r="D175" s="275"/>
      <c r="E175" s="275"/>
      <c r="F175" s="275"/>
      <c r="G175" s="275"/>
      <c r="H175" s="275"/>
      <c r="I175" s="275"/>
      <c r="J175" s="275"/>
      <c r="K175" s="275"/>
      <c r="L175" s="275"/>
      <c r="M175" s="275"/>
      <c r="N175" s="275"/>
    </row>
    <row r="176" spans="1:14" x14ac:dyDescent="0.3">
      <c r="B176" s="275"/>
      <c r="C176" s="275"/>
      <c r="D176" s="275"/>
      <c r="E176" s="275"/>
      <c r="F176" s="275"/>
      <c r="G176" s="275"/>
      <c r="H176" s="275"/>
      <c r="I176" s="275"/>
      <c r="J176" s="275"/>
      <c r="K176" s="275"/>
      <c r="L176" s="275"/>
      <c r="M176" s="275"/>
      <c r="N176" s="275"/>
    </row>
    <row r="177" spans="1:14" x14ac:dyDescent="0.3">
      <c r="B177" s="275"/>
      <c r="C177" s="275"/>
      <c r="D177" s="275"/>
      <c r="E177" s="275"/>
      <c r="F177" s="275"/>
      <c r="G177" s="275"/>
      <c r="H177" s="275"/>
      <c r="I177" s="275"/>
      <c r="J177" s="275"/>
      <c r="K177" s="275"/>
      <c r="L177" s="275"/>
      <c r="M177" s="275"/>
      <c r="N177" s="275"/>
    </row>
    <row r="178" spans="1:14" x14ac:dyDescent="0.3">
      <c r="B178" s="275"/>
      <c r="C178" s="275"/>
      <c r="D178" s="275"/>
      <c r="E178" s="275"/>
      <c r="F178" s="275"/>
      <c r="G178" s="275"/>
      <c r="H178" s="275"/>
      <c r="I178" s="275"/>
      <c r="J178" s="275"/>
      <c r="K178" s="275"/>
      <c r="L178" s="275"/>
      <c r="M178" s="275"/>
      <c r="N178" s="275"/>
    </row>
    <row r="179" spans="1:14" x14ac:dyDescent="0.3">
      <c r="B179" s="275"/>
      <c r="C179" s="275"/>
      <c r="D179" s="275"/>
      <c r="E179" s="275"/>
      <c r="F179" s="275"/>
      <c r="G179" s="275"/>
      <c r="H179" s="275"/>
      <c r="I179" s="275"/>
      <c r="J179" s="275"/>
      <c r="K179" s="275"/>
      <c r="L179" s="275"/>
      <c r="M179" s="275"/>
      <c r="N179" s="275"/>
    </row>
    <row r="180" spans="1:14" x14ac:dyDescent="0.3">
      <c r="B180" s="275"/>
      <c r="C180" s="275"/>
      <c r="D180" s="275"/>
      <c r="E180" s="275"/>
      <c r="F180" s="275"/>
      <c r="G180" s="275"/>
      <c r="H180" s="275"/>
      <c r="I180" s="275"/>
      <c r="J180" s="275"/>
      <c r="K180" s="275"/>
      <c r="L180" s="275"/>
      <c r="M180" s="275"/>
      <c r="N180" s="275"/>
    </row>
    <row r="181" spans="1:14" x14ac:dyDescent="0.3">
      <c r="B181" s="275"/>
      <c r="C181" s="275"/>
      <c r="D181" s="275"/>
      <c r="E181" s="275"/>
      <c r="F181" s="275"/>
      <c r="G181" s="275"/>
      <c r="H181" s="275"/>
      <c r="I181" s="275"/>
      <c r="J181" s="275"/>
      <c r="K181" s="275"/>
      <c r="L181" s="275"/>
      <c r="M181" s="275"/>
      <c r="N181" s="275"/>
    </row>
    <row r="182" spans="1:14" x14ac:dyDescent="0.3">
      <c r="B182" s="275"/>
      <c r="C182" s="275"/>
      <c r="D182" s="275"/>
      <c r="E182" s="275"/>
      <c r="F182" s="275"/>
      <c r="G182" s="275"/>
      <c r="H182" s="275"/>
      <c r="I182" s="275"/>
      <c r="J182" s="275"/>
      <c r="K182" s="275"/>
      <c r="L182" s="275"/>
      <c r="M182" s="275"/>
      <c r="N182" s="275"/>
    </row>
    <row r="183" spans="1:14" x14ac:dyDescent="0.3">
      <c r="B183" s="275"/>
      <c r="C183" s="275"/>
      <c r="D183" s="275"/>
      <c r="E183" s="275"/>
      <c r="F183" s="275"/>
      <c r="G183" s="275"/>
      <c r="H183" s="275"/>
      <c r="I183" s="275"/>
      <c r="J183" s="275"/>
      <c r="K183" s="275"/>
      <c r="L183" s="275"/>
      <c r="M183" s="275"/>
      <c r="N183" s="275"/>
    </row>
    <row r="184" spans="1:14" x14ac:dyDescent="0.3">
      <c r="B184" s="275"/>
      <c r="C184" s="275"/>
      <c r="D184" s="275"/>
      <c r="E184" s="275"/>
      <c r="F184" s="275"/>
      <c r="G184" s="275"/>
      <c r="H184" s="275"/>
      <c r="I184" s="275"/>
      <c r="J184" s="275"/>
      <c r="K184" s="275"/>
      <c r="L184" s="275"/>
      <c r="M184" s="275"/>
      <c r="N184" s="275"/>
    </row>
    <row r="185" spans="1:14" x14ac:dyDescent="0.3">
      <c r="B185" s="275"/>
      <c r="C185" s="275"/>
      <c r="D185" s="275"/>
      <c r="E185" s="275"/>
      <c r="F185" s="275"/>
      <c r="G185" s="275"/>
      <c r="H185" s="275"/>
      <c r="I185" s="275"/>
      <c r="J185" s="275"/>
      <c r="K185" s="275"/>
      <c r="L185" s="275"/>
      <c r="M185" s="275"/>
      <c r="N185" s="275"/>
    </row>
    <row r="186" spans="1:14" x14ac:dyDescent="0.3">
      <c r="B186" s="275"/>
      <c r="C186" s="275"/>
      <c r="D186" s="275"/>
      <c r="E186" s="275"/>
      <c r="F186" s="275"/>
      <c r="G186" s="275"/>
      <c r="H186" s="275"/>
      <c r="I186" s="275"/>
      <c r="J186" s="275"/>
      <c r="K186" s="275"/>
      <c r="L186" s="275"/>
      <c r="M186" s="275"/>
      <c r="N186" s="275"/>
    </row>
    <row r="187" spans="1:14" x14ac:dyDescent="0.3">
      <c r="B187" s="275"/>
      <c r="C187" s="275"/>
      <c r="D187" s="275"/>
      <c r="E187" s="275"/>
      <c r="F187" s="275"/>
      <c r="G187" s="275"/>
      <c r="H187" s="275"/>
      <c r="I187" s="275"/>
      <c r="J187" s="275"/>
      <c r="K187" s="275"/>
      <c r="L187" s="275"/>
      <c r="M187" s="275"/>
      <c r="N187" s="275"/>
    </row>
    <row r="190" spans="1:14" x14ac:dyDescent="0.3">
      <c r="A190" s="20"/>
      <c r="B190" s="21" t="s">
        <v>343</v>
      </c>
      <c r="C190" s="20"/>
      <c r="D190" s="20"/>
      <c r="E190" s="20"/>
      <c r="F190" s="20"/>
      <c r="G190" s="20"/>
      <c r="H190" s="20"/>
      <c r="I190" s="20"/>
      <c r="J190" s="20"/>
      <c r="K190" s="20"/>
      <c r="L190" s="20"/>
      <c r="M190" s="20"/>
      <c r="N190" s="20"/>
    </row>
    <row r="191" spans="1:14" x14ac:dyDescent="0.3">
      <c r="A191" s="20"/>
      <c r="B191" s="21" t="s">
        <v>344</v>
      </c>
      <c r="C191" s="20"/>
      <c r="D191" s="20"/>
      <c r="E191" s="20"/>
      <c r="F191" s="20"/>
      <c r="G191" s="20"/>
      <c r="H191" s="20"/>
      <c r="I191" s="20"/>
      <c r="J191" s="20"/>
      <c r="K191" s="20"/>
      <c r="L191" s="20"/>
      <c r="M191" s="20"/>
      <c r="N191" s="20"/>
    </row>
    <row r="193" spans="1:14" x14ac:dyDescent="0.3">
      <c r="B193" s="242" t="s">
        <v>702</v>
      </c>
      <c r="C193" s="242"/>
      <c r="D193" s="242"/>
      <c r="E193" s="242"/>
      <c r="F193" s="242"/>
      <c r="G193" s="242"/>
      <c r="H193" s="242"/>
      <c r="I193" s="242"/>
      <c r="J193" s="242"/>
      <c r="K193" s="242"/>
      <c r="L193" s="242"/>
      <c r="M193" s="242"/>
      <c r="N193" s="242"/>
    </row>
    <row r="194" spans="1:14" x14ac:dyDescent="0.3">
      <c r="B194" s="242"/>
      <c r="C194" s="242"/>
      <c r="D194" s="242"/>
      <c r="E194" s="242"/>
      <c r="F194" s="242"/>
      <c r="G194" s="242"/>
      <c r="H194" s="242"/>
      <c r="I194" s="242"/>
      <c r="J194" s="242"/>
      <c r="K194" s="242"/>
      <c r="L194" s="242"/>
      <c r="M194" s="242"/>
      <c r="N194" s="242"/>
    </row>
    <row r="195" spans="1:14" ht="28.5" x14ac:dyDescent="0.3">
      <c r="A195" s="22" t="s">
        <v>703</v>
      </c>
      <c r="B195" s="242"/>
      <c r="C195" s="242"/>
      <c r="D195" s="242"/>
      <c r="E195" s="242"/>
      <c r="F195" s="242"/>
      <c r="G195" s="242"/>
      <c r="H195" s="242"/>
      <c r="I195" s="242"/>
      <c r="J195" s="242"/>
      <c r="K195" s="242"/>
      <c r="L195" s="242"/>
      <c r="M195" s="242"/>
      <c r="N195" s="242"/>
    </row>
    <row r="196" spans="1:14" x14ac:dyDescent="0.3">
      <c r="B196" s="242"/>
      <c r="C196" s="242"/>
      <c r="D196" s="242"/>
      <c r="E196" s="242"/>
      <c r="F196" s="242"/>
      <c r="G196" s="242"/>
      <c r="H196" s="242"/>
      <c r="I196" s="242"/>
      <c r="J196" s="242"/>
      <c r="K196" s="242"/>
      <c r="L196" s="242"/>
      <c r="M196" s="242"/>
      <c r="N196" s="242"/>
    </row>
    <row r="197" spans="1:14" x14ac:dyDescent="0.3">
      <c r="B197" s="242"/>
      <c r="C197" s="242"/>
      <c r="D197" s="242"/>
      <c r="E197" s="242"/>
      <c r="F197" s="242"/>
      <c r="G197" s="242"/>
      <c r="H197" s="242"/>
      <c r="I197" s="242"/>
      <c r="J197" s="242"/>
      <c r="K197" s="242"/>
      <c r="L197" s="242"/>
      <c r="M197" s="242"/>
      <c r="N197" s="242"/>
    </row>
    <row r="200" spans="1:14" x14ac:dyDescent="0.3">
      <c r="A200" s="20"/>
      <c r="B200" s="21" t="s">
        <v>345</v>
      </c>
      <c r="C200" s="20"/>
      <c r="D200" s="20"/>
      <c r="E200" s="20"/>
      <c r="F200" s="20"/>
      <c r="G200" s="20"/>
      <c r="H200" s="20"/>
      <c r="I200" s="20"/>
      <c r="J200" s="20"/>
      <c r="K200" s="20"/>
      <c r="L200" s="20"/>
      <c r="M200" s="20"/>
      <c r="N200" s="20"/>
    </row>
    <row r="202" spans="1:14" x14ac:dyDescent="0.3">
      <c r="B202" s="242" t="s">
        <v>704</v>
      </c>
      <c r="C202" s="242"/>
      <c r="D202" s="242"/>
      <c r="E202" s="242"/>
      <c r="F202" s="242"/>
      <c r="G202" s="242"/>
      <c r="H202" s="242"/>
      <c r="I202" s="242"/>
      <c r="J202" s="242"/>
      <c r="K202" s="242"/>
      <c r="L202" s="242"/>
      <c r="M202" s="242"/>
      <c r="N202" s="242"/>
    </row>
    <row r="203" spans="1:14" x14ac:dyDescent="0.3">
      <c r="B203" s="242"/>
      <c r="C203" s="242"/>
      <c r="D203" s="242"/>
      <c r="E203" s="242"/>
      <c r="F203" s="242"/>
      <c r="G203" s="242"/>
      <c r="H203" s="242"/>
      <c r="I203" s="242"/>
      <c r="J203" s="242"/>
      <c r="K203" s="242"/>
      <c r="L203" s="242"/>
      <c r="M203" s="242"/>
      <c r="N203" s="242"/>
    </row>
  </sheetData>
  <sheetProtection algorithmName="SHA-512" hashValue="KXk81xUuLe0k2gmMuq6PQbjUgT2nubIYd4Uh/kohFD/gwB+0dhsVA6PmrOKlsnc6/Bp+YkaDWKYnaHLhRu0nHQ==" saltValue="idQTrX8BjBZDO1A2wuLarQ==" spinCount="100000" sheet="1" objects="1" scenarios="1"/>
  <mergeCells count="60">
    <mergeCell ref="B11:N13"/>
    <mergeCell ref="B29:N30"/>
    <mergeCell ref="B18:K19"/>
    <mergeCell ref="M18:N18"/>
    <mergeCell ref="B25:N26"/>
    <mergeCell ref="B44:I44"/>
    <mergeCell ref="B51:I51"/>
    <mergeCell ref="B47:I47"/>
    <mergeCell ref="B48:I48"/>
    <mergeCell ref="B49:I49"/>
    <mergeCell ref="B50:I50"/>
    <mergeCell ref="B32:N32"/>
    <mergeCell ref="B37:I38"/>
    <mergeCell ref="K37:L37"/>
    <mergeCell ref="M37:N37"/>
    <mergeCell ref="B68:N70"/>
    <mergeCell ref="B58:I58"/>
    <mergeCell ref="B59:I59"/>
    <mergeCell ref="B60:I60"/>
    <mergeCell ref="B61:I61"/>
    <mergeCell ref="B56:I57"/>
    <mergeCell ref="K56:L56"/>
    <mergeCell ref="M56:N56"/>
    <mergeCell ref="B62:N63"/>
    <mergeCell ref="B41:I41"/>
    <mergeCell ref="B42:I42"/>
    <mergeCell ref="B43:I43"/>
    <mergeCell ref="B75:N83"/>
    <mergeCell ref="B88:N100"/>
    <mergeCell ref="B105:I106"/>
    <mergeCell ref="K105:L105"/>
    <mergeCell ref="M105:N105"/>
    <mergeCell ref="B159:N159"/>
    <mergeCell ref="B152:I153"/>
    <mergeCell ref="K152:L152"/>
    <mergeCell ref="M152:N152"/>
    <mergeCell ref="B157:I157"/>
    <mergeCell ref="B158:I158"/>
    <mergeCell ref="B156:I156"/>
    <mergeCell ref="B164:N187"/>
    <mergeCell ref="B193:N197"/>
    <mergeCell ref="B202:N203"/>
    <mergeCell ref="B20:K20"/>
    <mergeCell ref="B21:K21"/>
    <mergeCell ref="B22:K22"/>
    <mergeCell ref="B23:K23"/>
    <mergeCell ref="B24:K24"/>
    <mergeCell ref="B39:I39"/>
    <mergeCell ref="B40:I40"/>
    <mergeCell ref="B110:N111"/>
    <mergeCell ref="B116:N124"/>
    <mergeCell ref="B129:N137"/>
    <mergeCell ref="B138:N138"/>
    <mergeCell ref="B143:N147"/>
    <mergeCell ref="B45:I45"/>
    <mergeCell ref="B107:I107"/>
    <mergeCell ref="B108:I108"/>
    <mergeCell ref="B109:I109"/>
    <mergeCell ref="B154:I154"/>
    <mergeCell ref="B155:I155"/>
  </mergeCells>
  <hyperlinks>
    <hyperlink ref="B138:N138" r:id="rId1" display="The external audit reports on our financial statements, which include tax aspects, are publicly available on the Investor Relations website. Click here to access them." xr:uid="{317A7B1D-98A2-4410-8FD6-31033D121600}"/>
    <hyperlink ref="B1" location="Home!A1" display="Home" xr:uid="{73B5FA01-5CBB-4BA2-9686-E273BF1A04BE}"/>
    <hyperlink ref="A1" location="Home!A1" display="Home!A1" xr:uid="{F2419CE5-D724-410F-8AC7-08B1732E5F53}"/>
    <hyperlink ref="C1" location="GRI!A1" display="Índice GRI" xr:uid="{B43A936C-995F-4EBD-9061-BD5CCFB70E96}"/>
    <hyperlink ref="D1" location="SASB!A1" display="Índice SASB" xr:uid="{8D994D1E-D56E-4AE5-9E2B-C1900E256B6E}"/>
    <hyperlink ref="E1" location="TCFD!A1" display="Índice TCFD" xr:uid="{F033341D-EC6D-43AD-9A68-E1B71819BD1E}"/>
    <hyperlink ref="F1" location="Climate!A1" display="Climate change" xr:uid="{378333B3-F502-43A0-BBA8-E17E6AA3ED29}"/>
    <hyperlink ref="G1" location="Water!A1" display="Water and effluents" xr:uid="{0C2382AB-EC1F-41E3-884E-0F162E6FB67F}"/>
    <hyperlink ref="H1" location="Environment!A1" display="Environmental management" xr:uid="{3DE7CDB0-54AA-441C-B70B-E682491C6FA7}"/>
    <hyperlink ref="I1" location="Talent!A1" display="Talent management" xr:uid="{CD9A9996-D3BF-4CB1-8448-A92AD4B3D3C2}"/>
    <hyperlink ref="J1" location="'Socio-EconomicImpact'!A1" display="Socio-economic impact" xr:uid="{884DD4BC-4952-4ED8-8165-B16CE623F795}"/>
    <hyperlink ref="K1" location="HumanRights!A1" display="Human rights" xr:uid="{445AE297-2DCE-4C92-9F18-49759D97D77D}"/>
    <hyperlink ref="L1" location="Safety!A1" display="Safety" xr:uid="{5C4BDBE5-AD98-43D0-967D-AE76AB49F0EA}"/>
    <hyperlink ref="M1" location="Assets!A1" display="Asset management" xr:uid="{859938B1-B6CD-4C32-A250-8A9159A63079}"/>
    <hyperlink ref="N1" location="Ethics!A1" display="Ethics and integrity" xr:uid="{32773123-1196-46CF-9AEA-F68EE6FCA6DC}"/>
  </hyperlink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7546df2-65d0-4bf3-afb0-6407ba38f8bd">
      <UserInfo>
        <DisplayName/>
        <AccountId xsi:nil="true"/>
        <AccountType/>
      </UserInfo>
    </SharedWithUsers>
    <lcf76f155ced4ddcb4097134ff3c332f xmlns="0ee43d33-d035-4a23-b7f7-67367cec4d70">
      <Terms xmlns="http://schemas.microsoft.com/office/infopath/2007/PartnerControls"/>
    </lcf76f155ced4ddcb4097134ff3c332f>
    <TaxCatchAll xmlns="a7546df2-65d0-4bf3-afb0-6407ba38f8b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01A05E62E5B034F86195FA6C24A2F64" ma:contentTypeVersion="15" ma:contentTypeDescription="Create a new document." ma:contentTypeScope="" ma:versionID="6121806698c343b1d2366dd1095c70c0">
  <xsd:schema xmlns:xsd="http://www.w3.org/2001/XMLSchema" xmlns:xs="http://www.w3.org/2001/XMLSchema" xmlns:p="http://schemas.microsoft.com/office/2006/metadata/properties" xmlns:ns2="0ee43d33-d035-4a23-b7f7-67367cec4d70" xmlns:ns3="a7546df2-65d0-4bf3-afb0-6407ba38f8bd" targetNamespace="http://schemas.microsoft.com/office/2006/metadata/properties" ma:root="true" ma:fieldsID="8ae4bb9c6246803a9a583c8b290be8f5" ns2:_="" ns3:_="">
    <xsd:import namespace="0ee43d33-d035-4a23-b7f7-67367cec4d70"/>
    <xsd:import namespace="a7546df2-65d0-4bf3-afb0-6407ba38f8b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e43d33-d035-4a23-b7f7-67367cec4d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a425d7f-19d8-4945-a929-b19768e50cd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546df2-65d0-4bf3-afb0-6407ba38f8b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073ffaa-262a-4751-8e96-db850bf37018}" ma:internalName="TaxCatchAll" ma:showField="CatchAllData" ma:web="a7546df2-65d0-4bf3-afb0-6407ba38f8bd">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834DC7-F4DA-4699-B438-0B1FFA5EAFF6}">
  <ds:schemaRefs>
    <ds:schemaRef ds:uri="http://schemas.microsoft.com/office/2006/metadata/properties"/>
    <ds:schemaRef ds:uri="http://schemas.microsoft.com/office/infopath/2007/PartnerControls"/>
    <ds:schemaRef ds:uri="a7546df2-65d0-4bf3-afb0-6407ba38f8bd"/>
    <ds:schemaRef ds:uri="0ee43d33-d035-4a23-b7f7-67367cec4d70"/>
  </ds:schemaRefs>
</ds:datastoreItem>
</file>

<file path=customXml/itemProps2.xml><?xml version="1.0" encoding="utf-8"?>
<ds:datastoreItem xmlns:ds="http://schemas.openxmlformats.org/officeDocument/2006/customXml" ds:itemID="{6341EAD1-C88E-464D-A4DD-12491D209272}">
  <ds:schemaRefs>
    <ds:schemaRef ds:uri="http://schemas.microsoft.com/sharepoint/v3/contenttype/forms"/>
  </ds:schemaRefs>
</ds:datastoreItem>
</file>

<file path=customXml/itemProps3.xml><?xml version="1.0" encoding="utf-8"?>
<ds:datastoreItem xmlns:ds="http://schemas.openxmlformats.org/officeDocument/2006/customXml" ds:itemID="{52A03FF0-5D73-456B-8347-9BBCCD3D3D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e43d33-d035-4a23-b7f7-67367cec4d70"/>
    <ds:schemaRef ds:uri="a7546df2-65d0-4bf3-afb0-6407ba38f8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Home</vt:lpstr>
      <vt:lpstr>GRI</vt:lpstr>
      <vt:lpstr>SASB</vt:lpstr>
      <vt:lpstr>TCFD</vt:lpstr>
      <vt:lpstr>Climate</vt:lpstr>
      <vt:lpstr>Water</vt:lpstr>
      <vt:lpstr>Environment</vt:lpstr>
      <vt:lpstr>Talent</vt:lpstr>
      <vt:lpstr>Socio-EconomicImpact</vt:lpstr>
      <vt:lpstr>HumanRights</vt:lpstr>
      <vt:lpstr>Safety</vt:lpstr>
      <vt:lpstr>Assets</vt:lpstr>
      <vt:lpstr>Ethics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Jungmann</dc:creator>
  <cp:lastModifiedBy>Carol Jungmann</cp:lastModifiedBy>
  <dcterms:created xsi:type="dcterms:W3CDTF">2025-01-31T14:06:20Z</dcterms:created>
  <dcterms:modified xsi:type="dcterms:W3CDTF">2025-04-26T00:25:51Z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345900</vt:r8>
  </property>
  <property fmtid="{D5CDD505-2E9C-101B-9397-08002B2CF9AE}" pid="3" name="ContentTypeId">
    <vt:lpwstr>0x010100301A05E62E5B034F86195FA6C24A2F64</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MediaServiceImageTags">
    <vt:lpwstr/>
  </property>
</Properties>
</file>