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Dell\Desktop\"/>
    </mc:Choice>
  </mc:AlternateContent>
  <xr:revisionPtr revIDLastSave="0" documentId="8_{F8C11CF0-FFDC-47E8-ACD2-8477E39DFF24}" xr6:coauthVersionLast="47" xr6:coauthVersionMax="47" xr10:uidLastSave="{00000000-0000-0000-0000-000000000000}"/>
  <bookViews>
    <workbookView xWindow="-120" yWindow="-120" windowWidth="20730" windowHeight="11160" tabRatio="963" xr2:uid="{1E093CF7-CA37-42B9-8DA7-B2A026EE3F04}"/>
  </bookViews>
  <sheets>
    <sheet name="Início" sheetId="1" r:id="rId1"/>
    <sheet name="GRI" sheetId="11" r:id="rId2"/>
    <sheet name="SASB" sheetId="12" r:id="rId3"/>
    <sheet name="TCFD" sheetId="13" r:id="rId4"/>
    <sheet name="Clima" sheetId="8" r:id="rId5"/>
    <sheet name="Água" sheetId="9" r:id="rId6"/>
    <sheet name="GestãoAmbiental" sheetId="10" r:id="rId7"/>
    <sheet name="Talentos" sheetId="2" r:id="rId8"/>
    <sheet name="ImpactoSocioeconômico" sheetId="4" r:id="rId9"/>
    <sheet name="DireitosHumanos" sheetId="3" r:id="rId10"/>
    <sheet name="Segurança" sheetId="6" r:id="rId11"/>
    <sheet name="Ativos" sheetId="5" r:id="rId12"/>
    <sheet name="Ética" sheetId="7" r:id="rId1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4" i="6" l="1"/>
  <c r="L182" i="9" l="1"/>
  <c r="M182" i="9"/>
  <c r="N182" i="9"/>
  <c r="J165" i="9"/>
  <c r="J160" i="9"/>
  <c r="K144" i="9"/>
  <c r="L144" i="9"/>
  <c r="M144" i="9"/>
  <c r="N144" i="9"/>
  <c r="J144" i="9"/>
  <c r="F106" i="9"/>
  <c r="G106" i="9"/>
  <c r="F107" i="9"/>
  <c r="G107" i="9"/>
  <c r="F108" i="9"/>
  <c r="G108" i="9"/>
  <c r="N207" i="10" l="1"/>
  <c r="M206" i="10"/>
  <c r="L206" i="10"/>
  <c r="N202" i="10"/>
  <c r="N203" i="10"/>
  <c r="N204" i="10"/>
  <c r="N205" i="10"/>
  <c r="N201" i="10"/>
  <c r="L199" i="10"/>
  <c r="L208" i="10" s="1"/>
  <c r="M199" i="10"/>
  <c r="M208" i="10" s="1"/>
  <c r="N198" i="10"/>
  <c r="N196" i="10"/>
  <c r="N194" i="10"/>
  <c r="N187" i="10"/>
  <c r="N188" i="10"/>
  <c r="N189" i="10"/>
  <c r="N190" i="10"/>
  <c r="N191" i="10"/>
  <c r="N192" i="10"/>
  <c r="N193" i="10"/>
  <c r="N186" i="10"/>
  <c r="K207" i="10"/>
  <c r="J206" i="10"/>
  <c r="I206" i="10"/>
  <c r="K202" i="10"/>
  <c r="K203" i="10"/>
  <c r="K204" i="10"/>
  <c r="K205" i="10"/>
  <c r="K201" i="10"/>
  <c r="K206" i="10" s="1"/>
  <c r="J199" i="10"/>
  <c r="I199" i="10"/>
  <c r="I208" i="10" s="1"/>
  <c r="K198" i="10"/>
  <c r="K196" i="10"/>
  <c r="K194" i="10"/>
  <c r="K187" i="10"/>
  <c r="K188" i="10"/>
  <c r="K189" i="10"/>
  <c r="K190" i="10"/>
  <c r="K191" i="10"/>
  <c r="K192" i="10"/>
  <c r="K193" i="10"/>
  <c r="K186" i="10"/>
  <c r="H207" i="10"/>
  <c r="G206" i="10"/>
  <c r="F206" i="10"/>
  <c r="H202" i="10"/>
  <c r="H203" i="10"/>
  <c r="H204" i="10"/>
  <c r="H205" i="10"/>
  <c r="H201" i="10"/>
  <c r="G199" i="10"/>
  <c r="G208" i="10" s="1"/>
  <c r="F199" i="10"/>
  <c r="H198" i="10"/>
  <c r="H196" i="10"/>
  <c r="H194" i="10"/>
  <c r="H187" i="10"/>
  <c r="H188" i="10"/>
  <c r="H189" i="10"/>
  <c r="H190" i="10"/>
  <c r="H191" i="10"/>
  <c r="H192" i="10"/>
  <c r="H193" i="10"/>
  <c r="H186" i="10"/>
  <c r="G179" i="10"/>
  <c r="F179" i="10"/>
  <c r="F174" i="10"/>
  <c r="G174" i="10"/>
  <c r="F175" i="10"/>
  <c r="G175" i="10"/>
  <c r="F176" i="10"/>
  <c r="G176" i="10"/>
  <c r="F177" i="10"/>
  <c r="G177" i="10"/>
  <c r="G173" i="10"/>
  <c r="F173" i="10"/>
  <c r="G168" i="10"/>
  <c r="G166" i="10"/>
  <c r="G170" i="10"/>
  <c r="F170" i="10"/>
  <c r="F168" i="10"/>
  <c r="F166" i="10"/>
  <c r="F159" i="10"/>
  <c r="G159" i="10"/>
  <c r="F160" i="10"/>
  <c r="G160" i="10"/>
  <c r="F161" i="10"/>
  <c r="G161" i="10"/>
  <c r="F162" i="10"/>
  <c r="G162" i="10"/>
  <c r="F163" i="10"/>
  <c r="G163" i="10"/>
  <c r="F164" i="10"/>
  <c r="G164" i="10"/>
  <c r="F165" i="10"/>
  <c r="G165" i="10"/>
  <c r="H158" i="10"/>
  <c r="G158" i="10"/>
  <c r="F158" i="10"/>
  <c r="G178" i="10" l="1"/>
  <c r="F208" i="10"/>
  <c r="N199" i="10"/>
  <c r="J208" i="10"/>
  <c r="N206" i="10"/>
  <c r="G171" i="10"/>
  <c r="G180" i="10" s="1"/>
  <c r="H199" i="10"/>
  <c r="F171" i="10"/>
  <c r="F178" i="10"/>
  <c r="K199" i="10"/>
  <c r="K208" i="10" s="1"/>
  <c r="H206" i="10"/>
  <c r="J216" i="6"/>
  <c r="J206" i="6"/>
  <c r="N208" i="10" l="1"/>
  <c r="F180" i="10"/>
  <c r="H208" i="10"/>
  <c r="T179" i="10"/>
  <c r="Q179" i="10"/>
  <c r="N179" i="10"/>
  <c r="K179" i="10"/>
  <c r="H179" i="10" l="1"/>
  <c r="S178" i="10"/>
  <c r="R180" i="10"/>
  <c r="P178" i="10"/>
  <c r="O178" i="10"/>
  <c r="M178" i="10"/>
  <c r="L178" i="10"/>
  <c r="J178" i="10"/>
  <c r="I178" i="10"/>
  <c r="T177" i="10"/>
  <c r="Q177" i="10"/>
  <c r="N177" i="10"/>
  <c r="K177" i="10"/>
  <c r="H177" i="10"/>
  <c r="T176" i="10"/>
  <c r="Q176" i="10"/>
  <c r="N176" i="10"/>
  <c r="K176" i="10"/>
  <c r="H176" i="10"/>
  <c r="T175" i="10"/>
  <c r="Q175" i="10"/>
  <c r="N175" i="10"/>
  <c r="K175" i="10"/>
  <c r="H175" i="10"/>
  <c r="T174" i="10"/>
  <c r="Q174" i="10"/>
  <c r="N174" i="10"/>
  <c r="K174" i="10"/>
  <c r="H174" i="10"/>
  <c r="T173" i="10"/>
  <c r="Q173" i="10"/>
  <c r="N173" i="10"/>
  <c r="K173" i="10"/>
  <c r="H173" i="10"/>
  <c r="S171" i="10"/>
  <c r="P171" i="10"/>
  <c r="O171" i="10"/>
  <c r="M171" i="10"/>
  <c r="J171" i="10"/>
  <c r="I171" i="10"/>
  <c r="T170" i="10"/>
  <c r="Q170" i="10"/>
  <c r="N170" i="10"/>
  <c r="K170" i="10"/>
  <c r="H170" i="10"/>
  <c r="T168" i="10"/>
  <c r="Q168" i="10"/>
  <c r="N168" i="10"/>
  <c r="K168" i="10"/>
  <c r="H168" i="10"/>
  <c r="T166" i="10"/>
  <c r="Q166" i="10"/>
  <c r="N166" i="10"/>
  <c r="K166" i="10"/>
  <c r="H166" i="10"/>
  <c r="T165" i="10"/>
  <c r="Q165" i="10"/>
  <c r="N165" i="10"/>
  <c r="K165" i="10"/>
  <c r="H165" i="10"/>
  <c r="T164" i="10"/>
  <c r="Q164" i="10"/>
  <c r="N164" i="10"/>
  <c r="K164" i="10"/>
  <c r="H164" i="10"/>
  <c r="T163" i="10"/>
  <c r="Q163" i="10"/>
  <c r="N163" i="10"/>
  <c r="K163" i="10"/>
  <c r="H163" i="10"/>
  <c r="T162" i="10"/>
  <c r="Q162" i="10"/>
  <c r="N162" i="10"/>
  <c r="K162" i="10"/>
  <c r="H162" i="10"/>
  <c r="T161" i="10"/>
  <c r="Q161" i="10"/>
  <c r="N161" i="10"/>
  <c r="K161" i="10"/>
  <c r="H161" i="10"/>
  <c r="T160" i="10"/>
  <c r="Q160" i="10"/>
  <c r="N160" i="10"/>
  <c r="K160" i="10"/>
  <c r="H160" i="10"/>
  <c r="T159" i="10"/>
  <c r="Q159" i="10"/>
  <c r="N159" i="10"/>
  <c r="K159" i="10"/>
  <c r="H159" i="10"/>
  <c r="T158" i="10"/>
  <c r="Q158" i="10"/>
  <c r="N158" i="10"/>
  <c r="K158" i="10"/>
  <c r="H178" i="10" l="1"/>
  <c r="H171" i="10"/>
  <c r="H180" i="10" s="1"/>
  <c r="P180" i="10"/>
  <c r="O180" i="10"/>
  <c r="M180" i="10"/>
  <c r="N178" i="10"/>
  <c r="J180" i="10"/>
  <c r="L180" i="10"/>
  <c r="S180" i="10"/>
  <c r="T178" i="10"/>
  <c r="T180" i="10" s="1"/>
  <c r="Q171" i="10"/>
  <c r="N171" i="10"/>
  <c r="I180" i="10"/>
  <c r="Q178" i="10"/>
  <c r="K171" i="10"/>
  <c r="K178" i="10"/>
  <c r="K180" i="10" l="1"/>
  <c r="N180" i="10"/>
  <c r="Q180" i="10"/>
  <c r="M199" i="9" l="1"/>
  <c r="M198" i="9"/>
  <c r="N196" i="9"/>
  <c r="L196" i="9"/>
  <c r="N166" i="9"/>
  <c r="N199" i="9" s="1"/>
  <c r="L166" i="9"/>
  <c r="L199" i="9" s="1"/>
  <c r="F114" i="9"/>
  <c r="G114" i="9"/>
  <c r="G113" i="9"/>
  <c r="G112" i="9"/>
  <c r="F112" i="9"/>
  <c r="F113" i="9"/>
  <c r="O132" i="9"/>
  <c r="N132" i="9"/>
  <c r="M132" i="9"/>
  <c r="L132" i="9"/>
  <c r="K132" i="9"/>
  <c r="J132" i="9"/>
  <c r="I132" i="9"/>
  <c r="H132" i="9"/>
  <c r="G132" i="9"/>
  <c r="F132" i="9"/>
  <c r="J180" i="9" s="1"/>
  <c r="O127" i="9"/>
  <c r="N127" i="9"/>
  <c r="N175" i="9" s="1"/>
  <c r="M127" i="9"/>
  <c r="L127" i="9"/>
  <c r="M175" i="9" s="1"/>
  <c r="K127" i="9"/>
  <c r="J127" i="9"/>
  <c r="I127" i="9"/>
  <c r="H127" i="9"/>
  <c r="K175" i="9" s="1"/>
  <c r="G127" i="9"/>
  <c r="F127" i="9"/>
  <c r="J175" i="9" s="1"/>
  <c r="O116" i="9"/>
  <c r="N116" i="9"/>
  <c r="K116" i="9"/>
  <c r="J116" i="9"/>
  <c r="I116" i="9"/>
  <c r="H116" i="9"/>
  <c r="K164" i="9" s="1"/>
  <c r="O110" i="9"/>
  <c r="N110" i="9"/>
  <c r="K110" i="9"/>
  <c r="J110" i="9"/>
  <c r="I110" i="9"/>
  <c r="H110" i="9"/>
  <c r="G66" i="9"/>
  <c r="G65" i="9"/>
  <c r="G64" i="9"/>
  <c r="G63" i="9"/>
  <c r="G62" i="9"/>
  <c r="G56" i="9"/>
  <c r="G57" i="9"/>
  <c r="G58" i="9"/>
  <c r="G59" i="9"/>
  <c r="G55" i="9"/>
  <c r="F66" i="9"/>
  <c r="F65" i="9"/>
  <c r="F64" i="9"/>
  <c r="F63" i="9"/>
  <c r="F62" i="9"/>
  <c r="F56" i="9"/>
  <c r="F57" i="9"/>
  <c r="F58" i="9"/>
  <c r="F59" i="9"/>
  <c r="F55" i="9"/>
  <c r="O67" i="9"/>
  <c r="N67" i="9"/>
  <c r="M67" i="9"/>
  <c r="L67" i="9"/>
  <c r="K67" i="9"/>
  <c r="J67" i="9"/>
  <c r="I67" i="9"/>
  <c r="H67" i="9"/>
  <c r="O60" i="9"/>
  <c r="N60" i="9"/>
  <c r="M60" i="9"/>
  <c r="L60" i="9"/>
  <c r="K60" i="9"/>
  <c r="J60" i="9"/>
  <c r="I60" i="9"/>
  <c r="H60" i="9"/>
  <c r="O87" i="9"/>
  <c r="N87" i="9"/>
  <c r="M87" i="9"/>
  <c r="L87" i="9"/>
  <c r="K87" i="9"/>
  <c r="J87" i="9"/>
  <c r="I87" i="9"/>
  <c r="H87" i="9"/>
  <c r="K179" i="9" s="1"/>
  <c r="G87" i="9"/>
  <c r="F87" i="9"/>
  <c r="J179" i="9" s="1"/>
  <c r="O80" i="9"/>
  <c r="N80" i="9"/>
  <c r="M80" i="9"/>
  <c r="L80" i="9"/>
  <c r="M174" i="9" s="1"/>
  <c r="K80" i="9"/>
  <c r="J80" i="9"/>
  <c r="L174" i="9" s="1"/>
  <c r="I80" i="9"/>
  <c r="H80" i="9"/>
  <c r="K174" i="9" s="1"/>
  <c r="G80" i="9"/>
  <c r="F80" i="9"/>
  <c r="J148" i="8"/>
  <c r="M177" i="9" l="1"/>
  <c r="J174" i="9"/>
  <c r="J177" i="9" s="1"/>
  <c r="L175" i="9"/>
  <c r="L177" i="9" s="1"/>
  <c r="K180" i="9"/>
  <c r="K182" i="9" s="1"/>
  <c r="J182" i="9"/>
  <c r="K177" i="9"/>
  <c r="N174" i="9"/>
  <c r="N177" i="9" s="1"/>
  <c r="L159" i="9"/>
  <c r="M158" i="9"/>
  <c r="M195" i="9" s="1"/>
  <c r="M163" i="9"/>
  <c r="M196" i="9" s="1"/>
  <c r="K159" i="9"/>
  <c r="N158" i="9"/>
  <c r="K158" i="9"/>
  <c r="K161" i="9" s="1"/>
  <c r="K163" i="9"/>
  <c r="N159" i="9"/>
  <c r="J210" i="9"/>
  <c r="J212" i="9" s="1"/>
  <c r="L158" i="9"/>
  <c r="L161" i="9" s="1"/>
  <c r="G110" i="9"/>
  <c r="G116" i="9"/>
  <c r="F110" i="9"/>
  <c r="F116" i="9"/>
  <c r="G67" i="9"/>
  <c r="F67" i="9"/>
  <c r="F60" i="9"/>
  <c r="G60" i="9"/>
  <c r="N132" i="8"/>
  <c r="L132" i="8"/>
  <c r="K132" i="8"/>
  <c r="J132" i="8"/>
  <c r="I132" i="8"/>
  <c r="H132" i="8"/>
  <c r="G132" i="8"/>
  <c r="N90" i="8"/>
  <c r="L90" i="8"/>
  <c r="J90" i="8"/>
  <c r="K69" i="8"/>
  <c r="K74" i="8" s="1"/>
  <c r="M69" i="8"/>
  <c r="M74" i="8" s="1"/>
  <c r="N69" i="8"/>
  <c r="N74" i="8" s="1"/>
  <c r="J69" i="8"/>
  <c r="K196" i="9" l="1"/>
  <c r="K166" i="9"/>
  <c r="K199" i="9" s="1"/>
  <c r="N195" i="9"/>
  <c r="N197" i="9" s="1"/>
  <c r="N161" i="9"/>
  <c r="N198" i="9"/>
  <c r="N200" i="9" s="1"/>
  <c r="M197" i="9"/>
  <c r="J163" i="9"/>
  <c r="J159" i="9"/>
  <c r="L198" i="9"/>
  <c r="L200" i="9" s="1"/>
  <c r="L195" i="9"/>
  <c r="L197" i="9" s="1"/>
  <c r="K198" i="9"/>
  <c r="K195" i="9"/>
  <c r="J211" i="9"/>
  <c r="J164" i="9"/>
  <c r="J158" i="9"/>
  <c r="J161" i="9" s="1"/>
  <c r="J74" i="8"/>
  <c r="K197" i="9" l="1"/>
  <c r="J166" i="9"/>
  <c r="J199" i="9" s="1"/>
  <c r="J196" i="9"/>
  <c r="K200" i="9"/>
  <c r="J198" i="9"/>
  <c r="J195" i="9"/>
  <c r="J197" i="9" l="1"/>
  <c r="J200" i="9"/>
  <c r="N214" i="6"/>
  <c r="L214" i="6"/>
  <c r="K214" i="6"/>
  <c r="N204" i="6"/>
  <c r="K204" i="6"/>
  <c r="I214" i="6"/>
  <c r="H214" i="6"/>
  <c r="G214" i="6"/>
  <c r="G204" i="6"/>
  <c r="L187" i="6"/>
  <c r="N187" i="6"/>
  <c r="K183" i="6"/>
  <c r="L183" i="6"/>
  <c r="M183" i="6"/>
  <c r="N183" i="6"/>
  <c r="K184" i="6"/>
  <c r="L184" i="6"/>
  <c r="M184" i="6"/>
  <c r="N184" i="6"/>
  <c r="L185" i="6"/>
  <c r="N185" i="6"/>
  <c r="K186" i="6"/>
  <c r="L186" i="6"/>
  <c r="M186" i="6"/>
  <c r="N186" i="6"/>
  <c r="N182" i="6"/>
  <c r="M182" i="6"/>
  <c r="L182" i="6"/>
  <c r="K172" i="6"/>
  <c r="K170" i="6"/>
  <c r="K169" i="6"/>
  <c r="K182" i="6"/>
  <c r="J146" i="6"/>
  <c r="J147" i="6"/>
  <c r="J148" i="6"/>
  <c r="J149" i="6"/>
  <c r="J150" i="6"/>
  <c r="J214" i="6" l="1"/>
  <c r="N191" i="6"/>
  <c r="M189" i="6"/>
  <c r="J204" i="6"/>
  <c r="K189" i="6"/>
  <c r="N189" i="6"/>
  <c r="M188" i="6"/>
  <c r="M191" i="6"/>
  <c r="K191" i="6"/>
  <c r="N188" i="6"/>
  <c r="L192" i="6"/>
  <c r="L189" i="6"/>
  <c r="L188" i="6"/>
  <c r="N190" i="6"/>
  <c r="K188" i="6"/>
  <c r="L190" i="6"/>
  <c r="L191" i="6"/>
  <c r="N192" i="6"/>
  <c r="J152" i="6"/>
  <c r="J155" i="6"/>
  <c r="J153" i="6"/>
  <c r="J154" i="6"/>
  <c r="J151" i="6"/>
  <c r="J17" i="6"/>
  <c r="J15" i="6"/>
  <c r="J14" i="6"/>
  <c r="H18" i="6"/>
  <c r="G18" i="6"/>
  <c r="H16" i="6"/>
  <c r="G16" i="6"/>
  <c r="J55" i="6"/>
  <c r="J56" i="6"/>
  <c r="J57" i="6"/>
  <c r="J58" i="6"/>
  <c r="J54" i="6"/>
  <c r="I18" i="6" l="1"/>
  <c r="K18" i="6"/>
  <c r="L18" i="6"/>
  <c r="M18" i="6"/>
  <c r="N18" i="6"/>
  <c r="I16" i="6"/>
  <c r="K16" i="6"/>
  <c r="L16" i="6"/>
  <c r="M16" i="6"/>
  <c r="N16" i="6"/>
  <c r="J16" i="6" l="1"/>
  <c r="J18" i="6"/>
  <c r="K160" i="4" l="1"/>
  <c r="L160" i="4"/>
  <c r="M160" i="4"/>
  <c r="N160" i="4"/>
  <c r="J160" i="4"/>
  <c r="K61" i="4" l="1"/>
  <c r="L61" i="4"/>
  <c r="M61" i="4"/>
  <c r="N61" i="4"/>
  <c r="J61" i="4"/>
  <c r="J158" i="2" l="1"/>
  <c r="I158" i="2"/>
  <c r="G159" i="2"/>
  <c r="F159" i="2"/>
  <c r="G147" i="2"/>
  <c r="G146" i="2"/>
  <c r="F147" i="2"/>
  <c r="F146" i="2"/>
  <c r="N88" i="2"/>
  <c r="M88" i="2"/>
  <c r="L88" i="2"/>
  <c r="K88" i="2"/>
  <c r="J88" i="2"/>
  <c r="T57" i="2"/>
  <c r="Q57" i="2"/>
  <c r="T56" i="2"/>
  <c r="Q56" i="2"/>
  <c r="N57" i="2"/>
  <c r="N56" i="2"/>
  <c r="K56" i="2"/>
  <c r="H56" i="2"/>
  <c r="T45" i="2"/>
  <c r="S45" i="2"/>
  <c r="Q45" i="2"/>
  <c r="P45" i="2"/>
  <c r="M45" i="2"/>
  <c r="L45" i="2"/>
  <c r="J45" i="2"/>
  <c r="I45" i="2"/>
  <c r="G45" i="2"/>
  <c r="F45" i="2"/>
  <c r="T44" i="2"/>
  <c r="S44" i="2"/>
  <c r="Q44" i="2"/>
  <c r="P44" i="2"/>
  <c r="N44" i="2"/>
  <c r="M44" i="2"/>
  <c r="L44" i="2"/>
  <c r="J44" i="2"/>
  <c r="I44" i="2"/>
  <c r="G44" i="2"/>
  <c r="F44" i="2"/>
  <c r="T42" i="2"/>
  <c r="S42" i="2"/>
  <c r="Q42" i="2"/>
  <c r="P42" i="2"/>
  <c r="N42" i="2"/>
  <c r="M42" i="2"/>
  <c r="L42" i="2"/>
  <c r="J42" i="2"/>
  <c r="I42" i="2"/>
  <c r="G42" i="2"/>
  <c r="F42" i="2"/>
  <c r="U41" i="2"/>
  <c r="R41" i="2"/>
  <c r="O41" i="2"/>
  <c r="K41" i="2"/>
  <c r="H41" i="2"/>
  <c r="U40" i="2"/>
  <c r="R40" i="2"/>
  <c r="O40" i="2"/>
  <c r="K40" i="2"/>
  <c r="H40" i="2"/>
  <c r="T38" i="2"/>
  <c r="S38" i="2"/>
  <c r="Q38" i="2"/>
  <c r="P38" i="2"/>
  <c r="M38" i="2"/>
  <c r="L38" i="2"/>
  <c r="J38" i="2"/>
  <c r="I38" i="2"/>
  <c r="G38" i="2"/>
  <c r="F38" i="2"/>
  <c r="U37" i="2"/>
  <c r="R37" i="2"/>
  <c r="N37" i="2"/>
  <c r="N38" i="2" s="1"/>
  <c r="K37" i="2"/>
  <c r="H37" i="2"/>
  <c r="U36" i="2"/>
  <c r="R36" i="2"/>
  <c r="O36" i="2"/>
  <c r="K36" i="2"/>
  <c r="H36" i="2"/>
  <c r="T27" i="2"/>
  <c r="S27" i="2"/>
  <c r="Q27" i="2"/>
  <c r="P27" i="2"/>
  <c r="T26" i="2"/>
  <c r="S26" i="2"/>
  <c r="Q26" i="2"/>
  <c r="P26" i="2"/>
  <c r="T24" i="2"/>
  <c r="S24" i="2"/>
  <c r="Q24" i="2"/>
  <c r="P24" i="2"/>
  <c r="U23" i="2"/>
  <c r="R23" i="2"/>
  <c r="U22" i="2"/>
  <c r="R22" i="2"/>
  <c r="T20" i="2"/>
  <c r="S20" i="2"/>
  <c r="Q20" i="2"/>
  <c r="P20" i="2"/>
  <c r="U19" i="2"/>
  <c r="R19" i="2"/>
  <c r="U18" i="2"/>
  <c r="R18" i="2"/>
  <c r="N26" i="2"/>
  <c r="L26" i="2"/>
  <c r="N24" i="2"/>
  <c r="O23" i="2"/>
  <c r="O22" i="2"/>
  <c r="O18" i="2"/>
  <c r="M27" i="2"/>
  <c r="L27" i="2"/>
  <c r="M26" i="2"/>
  <c r="J27" i="2"/>
  <c r="I27" i="2"/>
  <c r="J26" i="2"/>
  <c r="I26" i="2"/>
  <c r="G26" i="2"/>
  <c r="G27" i="2"/>
  <c r="F27" i="2"/>
  <c r="F26" i="2"/>
  <c r="K23" i="2"/>
  <c r="H23" i="2"/>
  <c r="K22" i="2"/>
  <c r="H22" i="2"/>
  <c r="M24" i="2"/>
  <c r="L24" i="2"/>
  <c r="M20" i="2"/>
  <c r="L20" i="2"/>
  <c r="J20" i="2"/>
  <c r="I20" i="2"/>
  <c r="J24" i="2"/>
  <c r="I24" i="2"/>
  <c r="G24" i="2"/>
  <c r="F24" i="2"/>
  <c r="G20" i="2"/>
  <c r="F20" i="2"/>
  <c r="N19" i="2"/>
  <c r="O19" i="2" s="1"/>
  <c r="K19" i="2"/>
  <c r="K18" i="2"/>
  <c r="H19" i="2"/>
  <c r="H18" i="2"/>
  <c r="S28" i="2" l="1"/>
  <c r="S46" i="2"/>
  <c r="U45" i="2"/>
  <c r="R42" i="2"/>
  <c r="K44" i="2"/>
  <c r="J46" i="2"/>
  <c r="O44" i="2"/>
  <c r="U27" i="2"/>
  <c r="H42" i="2"/>
  <c r="K45" i="2"/>
  <c r="Q28" i="2"/>
  <c r="Q46" i="2"/>
  <c r="N46" i="2"/>
  <c r="M46" i="2"/>
  <c r="U42" i="2"/>
  <c r="H45" i="2"/>
  <c r="T46" i="2"/>
  <c r="H38" i="2"/>
  <c r="R45" i="2"/>
  <c r="N20" i="2"/>
  <c r="O20" i="2" s="1"/>
  <c r="K42" i="2"/>
  <c r="R44" i="2"/>
  <c r="L46" i="2"/>
  <c r="U44" i="2"/>
  <c r="P46" i="2"/>
  <c r="R38" i="2"/>
  <c r="H44" i="2"/>
  <c r="G46" i="2"/>
  <c r="F46" i="2"/>
  <c r="O38" i="2"/>
  <c r="N45" i="2"/>
  <c r="O45" i="2" s="1"/>
  <c r="O42" i="2"/>
  <c r="I46" i="2"/>
  <c r="K38" i="2"/>
  <c r="O37" i="2"/>
  <c r="U38" i="2"/>
  <c r="N27" i="2"/>
  <c r="O27" i="2" s="1"/>
  <c r="T28" i="2"/>
  <c r="U28" i="2" s="1"/>
  <c r="U26" i="2"/>
  <c r="U24" i="2"/>
  <c r="R27" i="2"/>
  <c r="R24" i="2"/>
  <c r="R26" i="2"/>
  <c r="P28" i="2"/>
  <c r="U20" i="2"/>
  <c r="R20" i="2"/>
  <c r="O24" i="2"/>
  <c r="O26" i="2"/>
  <c r="K26" i="2"/>
  <c r="M28" i="2"/>
  <c r="L28" i="2"/>
  <c r="K24" i="2"/>
  <c r="J28" i="2"/>
  <c r="K20" i="2"/>
  <c r="K27" i="2"/>
  <c r="H26" i="2"/>
  <c r="H27" i="2"/>
  <c r="G28" i="2"/>
  <c r="F28" i="2"/>
  <c r="I28" i="2"/>
  <c r="H24" i="2"/>
  <c r="H20" i="2"/>
  <c r="K46" i="2" l="1"/>
  <c r="U46" i="2"/>
  <c r="N28" i="2"/>
  <c r="O28" i="2" s="1"/>
  <c r="O46" i="2"/>
  <c r="R46" i="2"/>
  <c r="H28" i="2"/>
  <c r="R28" i="2"/>
  <c r="H46" i="2"/>
  <c r="K28" i="2"/>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7">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futureMetadata>
  <valueMetadata count="17">
    <bk>
      <rc t="1" v="0"/>
    </bk>
    <bk>
      <rc t="1" v="1"/>
    </bk>
    <bk>
      <rc t="1" v="2"/>
    </bk>
    <bk>
      <rc t="1" v="3"/>
    </bk>
    <bk>
      <rc t="1" v="4"/>
    </bk>
    <bk>
      <rc t="1" v="5"/>
    </bk>
    <bk>
      <rc t="1" v="6"/>
    </bk>
    <bk>
      <rc t="1" v="7"/>
    </bk>
    <bk>
      <rc t="1" v="8"/>
    </bk>
    <bk>
      <rc t="1" v="9"/>
    </bk>
    <bk>
      <rc t="1" v="10"/>
    </bk>
    <bk>
      <rc t="1" v="11"/>
    </bk>
    <bk>
      <rc t="1" v="12"/>
    </bk>
    <bk>
      <rc t="1" v="13"/>
    </bk>
    <bk>
      <rc t="1" v="14"/>
    </bk>
    <bk>
      <rc t="1" v="15"/>
    </bk>
    <bk>
      <rc t="1" v="16"/>
    </bk>
  </valueMetadata>
</metadata>
</file>

<file path=xl/sharedStrings.xml><?xml version="1.0" encoding="utf-8"?>
<sst xmlns="http://schemas.openxmlformats.org/spreadsheetml/2006/main" count="2234" uniqueCount="906">
  <si>
    <t>Início</t>
  </si>
  <si>
    <t>Mudanças climáticas</t>
  </si>
  <si>
    <t>Água e efluentes</t>
  </si>
  <si>
    <t>Gestão ambiental</t>
  </si>
  <si>
    <t>Gestão de talentos</t>
  </si>
  <si>
    <t>Impacto socioeconômico</t>
  </si>
  <si>
    <t>Direitos humanos</t>
  </si>
  <si>
    <t>Segurança</t>
  </si>
  <si>
    <t>Gestão dos ativos</t>
  </si>
  <si>
    <t>Ética e integridade</t>
  </si>
  <si>
    <t>Índice GRI</t>
  </si>
  <si>
    <t>Índice SASB</t>
  </si>
  <si>
    <t>Índice TCFD</t>
  </si>
  <si>
    <t>Databook ESG 2024</t>
  </si>
  <si>
    <t>Como navegar</t>
  </si>
  <si>
    <t>Saiba mais</t>
  </si>
  <si>
    <t>Performance Data |</t>
  </si>
  <si>
    <t>O Databook ESG 2024 está organizado por tema material da Brava. Utilize o menu superior ou as abas inferiores para acessar dados de cada tema. Os Índices GRI, SASB e TCFD permitem navegar por conteúdo ou indicador de interesse. Ao acessar essas abas, clique nos links da coluna "Onde encontrar" para ser direcionado à informação desejada.</t>
  </si>
  <si>
    <t>Veja dados quantitativos chave do nosso modelo de negócio de forma resumida.</t>
  </si>
  <si>
    <t>Conheça os principais indicadores de desempenho e os destaques do ano de 2024.</t>
  </si>
  <si>
    <t>GRI 2-7 | Empregados</t>
  </si>
  <si>
    <t>Homens</t>
  </si>
  <si>
    <t>Mulheres</t>
  </si>
  <si>
    <t>Total</t>
  </si>
  <si>
    <t>3R</t>
  </si>
  <si>
    <t>Enauta</t>
  </si>
  <si>
    <t>Prazo indeterminado</t>
  </si>
  <si>
    <t>Nordeste</t>
  </si>
  <si>
    <t>Sudeste</t>
  </si>
  <si>
    <t>Consolidado</t>
  </si>
  <si>
    <r>
      <t>Quadro de colaboradores por gênero, região e tipo de contrato</t>
    </r>
    <r>
      <rPr>
        <b/>
        <vertAlign val="superscript"/>
        <sz val="10"/>
        <color theme="2"/>
        <rFont val="Century Gothic"/>
        <family val="2"/>
        <scheme val="minor"/>
      </rPr>
      <t>1</t>
    </r>
  </si>
  <si>
    <r>
      <t>Prazo determinado</t>
    </r>
    <r>
      <rPr>
        <vertAlign val="superscript"/>
        <sz val="9"/>
        <color theme="1"/>
        <rFont val="Century Gothic"/>
        <family val="2"/>
        <scheme val="minor"/>
      </rPr>
      <t>2</t>
    </r>
  </si>
  <si>
    <r>
      <t>Prazo determinado</t>
    </r>
    <r>
      <rPr>
        <b/>
        <vertAlign val="superscript"/>
        <sz val="9"/>
        <color theme="1"/>
        <rFont val="Century Gothic"/>
        <family val="2"/>
        <scheme val="minor"/>
      </rPr>
      <t>2</t>
    </r>
  </si>
  <si>
    <t>Não binário</t>
  </si>
  <si>
    <r>
      <t>Quadro de colaboradores por gênero, região e jornada de trabalho</t>
    </r>
    <r>
      <rPr>
        <b/>
        <vertAlign val="superscript"/>
        <sz val="10"/>
        <color theme="2"/>
        <rFont val="Century Gothic"/>
        <family val="2"/>
        <scheme val="minor"/>
      </rPr>
      <t>1</t>
    </r>
  </si>
  <si>
    <t>Jornada integral</t>
  </si>
  <si>
    <r>
      <t>Jornada parcial</t>
    </r>
    <r>
      <rPr>
        <vertAlign val="superscript"/>
        <sz val="9"/>
        <color theme="1"/>
        <rFont val="Century Gothic"/>
        <family val="2"/>
        <scheme val="minor"/>
      </rPr>
      <t>2</t>
    </r>
  </si>
  <si>
    <r>
      <t>Jornada parcial</t>
    </r>
    <r>
      <rPr>
        <b/>
        <vertAlign val="superscript"/>
        <sz val="9"/>
        <color theme="1"/>
        <rFont val="Century Gothic"/>
        <family val="2"/>
        <scheme val="minor"/>
      </rPr>
      <t>2</t>
    </r>
  </si>
  <si>
    <t>GRI 2-8 | Trabalhadores que não são empregados</t>
  </si>
  <si>
    <t>Trabalhadores que não são empregados</t>
  </si>
  <si>
    <r>
      <t>Estagiários</t>
    </r>
    <r>
      <rPr>
        <vertAlign val="superscript"/>
        <sz val="9"/>
        <color theme="1"/>
        <rFont val="Century Gothic"/>
        <family val="2"/>
        <scheme val="minor"/>
      </rPr>
      <t>1</t>
    </r>
  </si>
  <si>
    <t>GRI 2-20 | Processo para determinação da remuneração</t>
  </si>
  <si>
    <t>Nossas práticas de definição da remuneração são baseadas em critérios transparentes e igualitários, considerando meritocracia, esforço, habilidades individuais, custos e riscos envolvidos e a vinculação a metas de curto, médio ou longo prazo da Companhia. O processo conta com o apoio de consultoria independente especializadas, que disponibiliza banco de dados próprio para comparação de parâmetros de mercado. Sob a supervisão do Comitê de Pessoas (instância vinculada ao Conselho de Administração e coordenada por conselheiro independente), avaliamos a aderência de nossas práticas a esses parâmetros, à estratégia de remuneração da Companhia e a requisitos de equidade interna e externa. Nenhuma característica pessoal (como sexo, raça, idade, opinião política etc.) é considerada nessas análises.</t>
  </si>
  <si>
    <t>GRI 2-21 | Proporção da remuneração total anual</t>
  </si>
  <si>
    <t>Proporção da remuneração anual e de seu aumento</t>
  </si>
  <si>
    <t>nd</t>
  </si>
  <si>
    <t>1. O aumento da proporção é reflexo da mudança do quadro funcional, com maior número de posições operacionais em relação aos anos anteriores.
2. Informação não disponível para o ano de 2024, tendo em vista que a Brava foi criada no último ano e a comparação envolveria duas empresas distintas operando em 2023.</t>
  </si>
  <si>
    <t>GRI 2-30 | Acordos de negociação coletiva</t>
  </si>
  <si>
    <r>
      <t>Proporção da remuneração do indivíduo mais bem pago X mediana dos demais colaboradores</t>
    </r>
    <r>
      <rPr>
        <vertAlign val="superscript"/>
        <sz val="9"/>
        <color theme="1"/>
        <rFont val="Century Gothic"/>
        <family val="2"/>
        <scheme val="minor"/>
      </rPr>
      <t>1</t>
    </r>
  </si>
  <si>
    <r>
      <t>Proporção do aumento da remuneração do indivíduo mais bem pago X mediana dos demais colaboradores</t>
    </r>
    <r>
      <rPr>
        <vertAlign val="superscript"/>
        <sz val="9"/>
        <color theme="1"/>
        <rFont val="Century Gothic"/>
        <family val="2"/>
        <scheme val="minor"/>
      </rPr>
      <t>2</t>
    </r>
  </si>
  <si>
    <t>Abrangência dos acordos coletivos de trabalho</t>
  </si>
  <si>
    <t>Número total de colaboradores</t>
  </si>
  <si>
    <r>
      <t>Número de colaboradores cobertos por acordos coletivos de trabalho</t>
    </r>
    <r>
      <rPr>
        <vertAlign val="superscript"/>
        <sz val="9"/>
        <color theme="1"/>
        <rFont val="Century Gothic"/>
        <family val="2"/>
        <scheme val="minor"/>
      </rPr>
      <t>1</t>
    </r>
  </si>
  <si>
    <r>
      <t>Percentual de colaboradores cobertos por acordos coletivos de trabalho</t>
    </r>
    <r>
      <rPr>
        <vertAlign val="superscript"/>
        <sz val="9"/>
        <color theme="1"/>
        <rFont val="Century Gothic"/>
        <family val="2"/>
        <scheme val="minor"/>
      </rPr>
      <t>1</t>
    </r>
  </si>
  <si>
    <t>1. Apenas os membros da diretoria estatutária não estão cobertos por acordos coletivos de trabalho. Entretanto, consideramos as condições previstas pelos acordos na definição de benefícios desse grupo.</t>
  </si>
  <si>
    <t>GRI 401-1 | Novas contratações e rotatividade de empregados</t>
  </si>
  <si>
    <t>Contratações e desligamentos</t>
  </si>
  <si>
    <t>Número de contratações</t>
  </si>
  <si>
    <t>Número de desligamentos</t>
  </si>
  <si>
    <t>Por gênero</t>
  </si>
  <si>
    <t>Por faixa etária</t>
  </si>
  <si>
    <t>Até 20 anos de idade</t>
  </si>
  <si>
    <t>De 21 a 30 anos de idade</t>
  </si>
  <si>
    <t>De 31 a 40 anos de idade</t>
  </si>
  <si>
    <t>De 41 a 50 anos de idade</t>
  </si>
  <si>
    <t>De 51 a 60 anos de idade</t>
  </si>
  <si>
    <t>A partir de 61 anos de idade</t>
  </si>
  <si>
    <t>Por região</t>
  </si>
  <si>
    <r>
      <t>Número de contratações</t>
    </r>
    <r>
      <rPr>
        <b/>
        <vertAlign val="superscript"/>
        <sz val="10"/>
        <color theme="2"/>
        <rFont val="Century Gothic"/>
        <family val="2"/>
        <scheme val="minor"/>
      </rPr>
      <t>1</t>
    </r>
  </si>
  <si>
    <t>1. Em 2023, a Enauta realizou a contratação de um colaborador audeclarado não binário, por isso a segmentação por gênero diverge das demais segmentações e do total consolidado naquele ano.</t>
  </si>
  <si>
    <t>Taxas de contratação e rotatividade</t>
  </si>
  <si>
    <r>
      <t>Taxa de contratação</t>
    </r>
    <r>
      <rPr>
        <b/>
        <vertAlign val="superscript"/>
        <sz val="10"/>
        <color theme="2"/>
        <rFont val="Century Gothic"/>
        <family val="2"/>
        <scheme val="minor"/>
      </rPr>
      <t>1</t>
    </r>
  </si>
  <si>
    <r>
      <t>Taxa de rotatividade</t>
    </r>
    <r>
      <rPr>
        <b/>
        <vertAlign val="superscript"/>
        <sz val="10"/>
        <color theme="2"/>
        <rFont val="Century Gothic"/>
        <family val="2"/>
        <scheme val="minor"/>
      </rPr>
      <t>2</t>
    </r>
  </si>
  <si>
    <r>
      <t>Taxa de contratação</t>
    </r>
    <r>
      <rPr>
        <b/>
        <vertAlign val="superscript"/>
        <sz val="10"/>
        <color theme="2"/>
        <rFont val="Century Gothic"/>
        <family val="2"/>
        <scheme val="minor"/>
      </rPr>
      <t>1 e 3</t>
    </r>
  </si>
  <si>
    <r>
      <t>Taxa de rotatividade</t>
    </r>
    <r>
      <rPr>
        <b/>
        <vertAlign val="superscript"/>
        <sz val="10"/>
        <color theme="2"/>
        <rFont val="Century Gothic"/>
        <family val="2"/>
        <scheme val="minor"/>
      </rPr>
      <t>2 e 3</t>
    </r>
  </si>
  <si>
    <t>1. Calculada como o número de contratações ao longo do ano em cada categoria dividido pelo headcount em 31/12 de cada categoria.
2. Calculada como a média entre contratações e desligamentos ao longo do ano em cada categoria dividida pelo headcount em 31,/12 de cada categoria.
3. Em 2023, a contratação de um colababorador autodeclarado não binário representou uma taxa de contratação de 20,0% e uma taxa de rotatividade de 10,0% nessa categoria.</t>
  </si>
  <si>
    <t>Paternidade</t>
  </si>
  <si>
    <t>Maternidade</t>
  </si>
  <si>
    <t>Saída e retorno da licença</t>
  </si>
  <si>
    <t>na</t>
  </si>
  <si>
    <t>Taxa de retorno</t>
  </si>
  <si>
    <t>Taxa de retorno potencial</t>
  </si>
  <si>
    <t>Retenção</t>
  </si>
  <si>
    <t>Taxa de retenção</t>
  </si>
  <si>
    <t>Taxa de retenção potencial</t>
  </si>
  <si>
    <t>Colaboradores elegíveis e que saíram de licença</t>
  </si>
  <si>
    <t>Colaboradores que retornaram da licença</t>
  </si>
  <si>
    <t>Colaboradores ainda em licença</t>
  </si>
  <si>
    <t>Colaboradores que permaneceram no emprego por pelo menos 12 meses após o retorno da licença</t>
  </si>
  <si>
    <t>Colaboradores que ainda não completaram 12 meses após o retorno da licença</t>
  </si>
  <si>
    <t>Colaboradores desligados antes de completar 12 meses após o retorno da licença</t>
  </si>
  <si>
    <r>
      <t>Indicadores relacionados à licença parental</t>
    </r>
    <r>
      <rPr>
        <b/>
        <vertAlign val="superscript"/>
        <sz val="10"/>
        <color theme="2"/>
        <rFont val="Century Gothic"/>
        <family val="2"/>
        <scheme val="minor"/>
      </rPr>
      <t>1</t>
    </r>
  </si>
  <si>
    <t>1. Em cada coluna, considera sempre os colaboradores que saíram de licença no ano para acompanhamento dos dados de retorno e retenção. As informações do triênio são reapresentadas a cada ciclo de relato para refletir o status de retorno e retenção dos colaboradores que usufruíram do benefício de licença parental até a data de corte de 31/12 do ano de relato.</t>
  </si>
  <si>
    <t>GRI 401-3 | Licença maternidade/paternidade</t>
  </si>
  <si>
    <t>GRI 402-1 | Prazo mínimo de aviso sobre mudanças operacionais</t>
  </si>
  <si>
    <t>Mudanças organizacionais significativas, como alterações societárias, aquisições e reestruturações, são divulgadas antecipadamente pelos nossos canais internos e aos stakeholders externos por meio das divulgações públicas em nosso site de Relações com Investidores. Nossos acordos coletivos de trabalho não preveem um prazo para esse tipo e aviso.</t>
  </si>
  <si>
    <t>GRI 403-6 | Promoção da saúde do trabalhador</t>
  </si>
  <si>
    <t>GRI 404-1 | Média de horas de capacitação por ano, por empregado</t>
  </si>
  <si>
    <t>GRI 404-2 | Programas para o aperfeiçoamento de competências dos empregados e de assistência para transição de carreira</t>
  </si>
  <si>
    <t>GRI 404-3 | Percentual de empregados que recebem avaliações regulares de desempenho e de desenvolvimento de carreira</t>
  </si>
  <si>
    <t>Promovemos o acesso de nossos colaboradores a serviços de saúde por meio da cobertura em plano de saúde e odontológico e da prontidão de equipe de atendimento a emergência nos escritórios do Rio de Janeiro. Além disso, o acompanhamento de exames médicos ocupacionais periódicos inclui a orientação aos profissionais para buscar acompanhamento médico especialista em caso de alterações que sugiram alguma condição de risco. Nas unidades operacionais, contamos também com serviços de resgate médico para colaboradores e terceiros, e recomendamos às empresas contratadas a oferta de plano de saúde aos trabalhadores alocados em operações da Brava.
Antes da criação da Brava, as empresas Enauta e 3R contavam com programas estruturados de promoção da saúde: o Programa de Saúde e Bem-Estar e o Programa Viver, respectivamente. Ao longo do ano de 2024, as ações no âmbito desses programas incluíram campanhas de conscientização e palestras para temas como prevenção de câncer, Alzheimer, fibromialgia e saúde mental (no caso da Enauta) e plataformas para atendimento emocional e psicológico por telemedicina (no caso da 3R).</t>
  </si>
  <si>
    <t>Diretoria</t>
  </si>
  <si>
    <t>Liderança</t>
  </si>
  <si>
    <t>Especialistas</t>
  </si>
  <si>
    <t>Administrativo</t>
  </si>
  <si>
    <t>Operacional</t>
  </si>
  <si>
    <t>Suporte administrativo e operacional</t>
  </si>
  <si>
    <r>
      <t>Enauta</t>
    </r>
    <r>
      <rPr>
        <b/>
        <vertAlign val="superscript"/>
        <sz val="10"/>
        <color theme="2"/>
        <rFont val="Century Gothic"/>
        <family val="2"/>
        <scheme val="minor"/>
      </rPr>
      <t>2</t>
    </r>
  </si>
  <si>
    <r>
      <t>Média de horas de treinamento por colaborador</t>
    </r>
    <r>
      <rPr>
        <b/>
        <vertAlign val="superscript"/>
        <sz val="10"/>
        <color theme="2"/>
        <rFont val="Century Gothic"/>
        <family val="2"/>
        <scheme val="minor"/>
      </rPr>
      <t>1</t>
    </r>
  </si>
  <si>
    <r>
      <t>3R</t>
    </r>
    <r>
      <rPr>
        <b/>
        <vertAlign val="superscript"/>
        <sz val="10"/>
        <color theme="2"/>
        <rFont val="Century Gothic"/>
        <family val="2"/>
        <scheme val="minor"/>
      </rPr>
      <t>3</t>
    </r>
  </si>
  <si>
    <r>
      <t>Por nível funcional</t>
    </r>
    <r>
      <rPr>
        <u/>
        <vertAlign val="superscript"/>
        <sz val="9"/>
        <color theme="2"/>
        <rFont val="Century Gothic"/>
        <family val="2"/>
        <scheme val="minor"/>
      </rPr>
      <t>4</t>
    </r>
  </si>
  <si>
    <t>1. Calculada como o total de horas de treinamento em cada categoria ao longo do ano dividido pelo headcount em 31/12 de cada categoria.
2. Em 2023, a Enauta registrou uma média de 6,00 horas de treinamento por colaborador na categoria de gênero autodeclarada "não binário".
3. Em 2022, a 3R apurou a média de horas de treinamento como o total de horas de treinamento em cada categoria dividido pelo headcount total em 31/12. Os dados por nível funcional não estavam disponíveis.
4. Os níveis funcionais foram reclassificados para enquadrar a configuração atual da Brava Energia e permitir a comparabilidade com os anos anteriores das empresas 3R e Enauta. No caso da Enauta, não se aplicam as categorias "Operacional" e "Suporte administrativo e operacional".</t>
  </si>
  <si>
    <t>Estamos comprometidos com o contínuo aprimoramento de competências de nossos empregados, contribuindo para o seu desenvolvimento de carreira e empregabilidade. Com a criação da Brava, estamos avaliando as iniciativas legadas das empresas 3R e Enauta para implementar uma estratégia integrada e abrangente que amplifique os benefícios para todos os colaboradores, consolidando as melhores práticas das duas empresas. 
Ambas contavam com programas corporativos de treinamento técnico e comportamental dos colaboradores, incentivo educacional (via custei de % em cursos de graduação e pós-graduação) e incentivo ao aprendizado de idiomas (no caso da 3R via acesso à plataforma GoFluent com 25% de desconto, no caso da Enauta via subsídio de 80% por até dois anos). Além disso, a 3R possuía parceria estratégica com a Fundação Getulio Vargas (FGV) que incluía descontos para colaboradores nos cursos da instituição e treinamentos in company para demandas específicas das áreas.</t>
  </si>
  <si>
    <t>Tanto a 3R quanto a Enauta possuíam ciclos estruturados de avaliação de desempenho e definição de metas corporativas. No entanto, com a fusão e as mudanças significativas na estrutura organizacional e hierárquica, não foi possível realizar o ciclo de avaliação de desempenho da Brava em 2024. Estamos priorizando o redesenho desse processo para garantir a implementação de um modelo integrado em 2025, alinhado à nova estrutura da Companhia.</t>
  </si>
  <si>
    <r>
      <rPr>
        <b/>
        <sz val="16"/>
        <color theme="3" tint="-0.249977111117893"/>
        <rFont val="Century Gothic"/>
        <family val="2"/>
        <scheme val="minor"/>
      </rPr>
      <t>Tema material |</t>
    </r>
    <r>
      <rPr>
        <b/>
        <sz val="16"/>
        <color theme="1"/>
        <rFont val="Century Gothic"/>
        <family val="2"/>
        <scheme val="minor"/>
      </rPr>
      <t xml:space="preserve"> </t>
    </r>
    <r>
      <rPr>
        <b/>
        <sz val="16"/>
        <color theme="2"/>
        <rFont val="Century Gothic"/>
        <family val="2"/>
        <scheme val="minor"/>
      </rPr>
      <t>Direitos humanos</t>
    </r>
  </si>
  <si>
    <r>
      <rPr>
        <b/>
        <sz val="16"/>
        <color theme="3" tint="-0.249977111117893"/>
        <rFont val="Century Gothic"/>
        <family val="2"/>
        <scheme val="minor"/>
      </rPr>
      <t>Tema material |</t>
    </r>
    <r>
      <rPr>
        <b/>
        <sz val="16"/>
        <color theme="1"/>
        <rFont val="Century Gothic"/>
        <family val="2"/>
        <scheme val="minor"/>
      </rPr>
      <t xml:space="preserve"> </t>
    </r>
    <r>
      <rPr>
        <b/>
        <sz val="16"/>
        <color theme="2"/>
        <rFont val="Century Gothic"/>
        <family val="2"/>
        <scheme val="minor"/>
      </rPr>
      <t>Gestão de talentos</t>
    </r>
  </si>
  <si>
    <t>GRI 405-1 | Diversidade em órgãos de governança e empregados</t>
  </si>
  <si>
    <t>1. Os níveis funcionais foram reclassificados para enquadrar a configuração atual da Brava Energia e permitir a comparabilidade com os anos anteriores das empresas 3R e Enauta. No caso da Enauta, não se aplicam as categorias "Operacional" e "Suporte administrativo e operacional".
2. Em 2022, a 3R não reportou este conteúdo GRI, por isso os dados daquele ano não estão disponíveis.</t>
  </si>
  <si>
    <r>
      <t>Composição dos níveis funcionais por gênero</t>
    </r>
    <r>
      <rPr>
        <b/>
        <vertAlign val="superscript"/>
        <sz val="10"/>
        <color theme="2"/>
        <rFont val="Century Gothic"/>
        <family val="2"/>
        <scheme val="minor"/>
      </rPr>
      <t>1</t>
    </r>
  </si>
  <si>
    <r>
      <rPr>
        <b/>
        <sz val="10"/>
        <color theme="9" tint="0.79998168889431442"/>
        <rFont val="Century Gothic"/>
        <family val="2"/>
        <scheme val="minor"/>
      </rPr>
      <t xml:space="preserve">a </t>
    </r>
    <r>
      <rPr>
        <b/>
        <sz val="10"/>
        <color theme="2"/>
        <rFont val="Century Gothic"/>
        <family val="2"/>
        <scheme val="minor"/>
      </rPr>
      <t>2022</t>
    </r>
    <r>
      <rPr>
        <b/>
        <vertAlign val="superscript"/>
        <sz val="10"/>
        <color theme="2"/>
        <rFont val="Century Gothic"/>
        <family val="2"/>
        <scheme val="minor"/>
      </rPr>
      <t>2</t>
    </r>
    <r>
      <rPr>
        <b/>
        <sz val="10"/>
        <color theme="9" tint="0.79998168889431442"/>
        <rFont val="Century Gothic"/>
        <family val="2"/>
        <scheme val="minor"/>
      </rPr>
      <t xml:space="preserve"> a</t>
    </r>
  </si>
  <si>
    <t>Composição dos níveis funcionais por faixa etária em 2024</t>
  </si>
  <si>
    <t>Abaixo de 30 anos de idade</t>
  </si>
  <si>
    <t>Entre 30 e 50 anos de idade</t>
  </si>
  <si>
    <t>Acima de 50 anos de idade</t>
  </si>
  <si>
    <r>
      <rPr>
        <b/>
        <sz val="10"/>
        <color theme="9" tint="0.79998168889431442"/>
        <rFont val="Century Gothic"/>
        <family val="2"/>
        <scheme val="minor"/>
      </rPr>
      <t xml:space="preserve">a </t>
    </r>
    <r>
      <rPr>
        <b/>
        <sz val="10"/>
        <color theme="2"/>
        <rFont val="Century Gothic"/>
        <family val="2"/>
        <scheme val="minor"/>
      </rPr>
      <t>2022</t>
    </r>
    <r>
      <rPr>
        <b/>
        <vertAlign val="superscript"/>
        <sz val="10"/>
        <color theme="2"/>
        <rFont val="Century Gothic"/>
        <family val="2"/>
        <scheme val="minor"/>
      </rPr>
      <t>2</t>
    </r>
    <r>
      <rPr>
        <b/>
        <sz val="10"/>
        <color theme="9" tint="0.79998168889431442"/>
        <rFont val="Century Gothic"/>
        <family val="2"/>
        <scheme val="minor"/>
      </rPr>
      <t xml:space="preserve"> a </t>
    </r>
  </si>
  <si>
    <r>
      <t>Composição dos níveis funcionais por faixa etária em anos anteriores</t>
    </r>
    <r>
      <rPr>
        <b/>
        <vertAlign val="superscript"/>
        <sz val="10"/>
        <color theme="2"/>
        <rFont val="Century Gothic"/>
        <family val="2"/>
        <scheme val="minor"/>
      </rPr>
      <t>1</t>
    </r>
  </si>
  <si>
    <t>Composição do Conselho de Administração</t>
  </si>
  <si>
    <t>De 21 a 30 anos</t>
  </si>
  <si>
    <t>De 31 a 40 anos</t>
  </si>
  <si>
    <t>De 41 a 50 anos</t>
  </si>
  <si>
    <t>De 51 a 60 anos</t>
  </si>
  <si>
    <r>
      <t>Composição do quadro funcional por etnia</t>
    </r>
    <r>
      <rPr>
        <b/>
        <vertAlign val="superscript"/>
        <sz val="10"/>
        <color theme="2"/>
        <rFont val="Century Gothic"/>
        <family val="2"/>
        <scheme val="minor"/>
      </rPr>
      <t>1</t>
    </r>
  </si>
  <si>
    <t>Branco</t>
  </si>
  <si>
    <t>Pardo</t>
  </si>
  <si>
    <t>Preto</t>
  </si>
  <si>
    <t>Amarelo</t>
  </si>
  <si>
    <t>Outros</t>
  </si>
  <si>
    <t>Não declarado</t>
  </si>
  <si>
    <t>1. Essas informação são complementares aos requisitos GRI e não foram relatadas pela 3R em anos anteriores, tampouco pela Enauta em 2022. Por isso o histórico abrange apenas os dados da Enauta em 2023.</t>
  </si>
  <si>
    <t>Ensino Médio completo</t>
  </si>
  <si>
    <t>Graduação</t>
  </si>
  <si>
    <t>MBA</t>
  </si>
  <si>
    <t>Mestrado</t>
  </si>
  <si>
    <t>Doutorado</t>
  </si>
  <si>
    <r>
      <t>Nível de escolaridade dos colaboradores</t>
    </r>
    <r>
      <rPr>
        <b/>
        <vertAlign val="superscript"/>
        <sz val="10"/>
        <color theme="2"/>
        <rFont val="Century Gothic"/>
        <family val="2"/>
        <scheme val="minor"/>
      </rPr>
      <t>1</t>
    </r>
  </si>
  <si>
    <t>1. Essas informação são complementares aos requisitos GRI e não foram relatadas pela 3R em anos anteriores. Por isso o histórico abrange apenas os dados da Enauta em 2022 e 2023.</t>
  </si>
  <si>
    <t>Reconhecemos a diversidade como um valor essencial para a construção de um ambiente de trabalho justo, acolhedor e inovador. Nosso compromisso com a inclusão e a equidade em todas as nossas operações está explícito em nossa Política de Direitos Humanos, que estabelece diretrizes para a atuação nesse tema.
Devido ao momento de fusão, estamos em fase de estruturação do planejamento de iniciativas para a diversidade. Em 2024, mereceram destaque o Programa Jovem Aprendiz Afirmativo, lançado exclusivamente para mulheres pretas entre 18 e 24 anos de idade, e o treinamento em letramento racial promovido para conscientizar nossos colaboradores e promover o respeito, a empatia e a inclusão.
Em relação ao Conselho de Administração, nossa Política de Indicação prevê que a composição dos integrantes dessa instância, assim como os da Diretoria, deve considerar a diversidade de conhecimentos, experiências, comportamentos, aspectos culturais, faixa etária e de gênero para permitir que a Companhia se beneficie da pluralidade de argumentos e de um processo de tomada de decisão com maior qualidade e segurança.</t>
  </si>
  <si>
    <t>GRI 405-2 | Proporção entre o salário-base e a remuneração recebidos pelas mulheres e aqueles recebidos pelos homens</t>
  </si>
  <si>
    <t>Salário-base</t>
  </si>
  <si>
    <t>Remuneração total</t>
  </si>
  <si>
    <r>
      <t>Proporção da remuneração das mulheres em relação à dos homens por nível funcional</t>
    </r>
    <r>
      <rPr>
        <b/>
        <vertAlign val="superscript"/>
        <sz val="10"/>
        <color theme="2"/>
        <rFont val="Century Gothic"/>
        <family val="2"/>
        <scheme val="minor"/>
      </rPr>
      <t>1</t>
    </r>
  </si>
  <si>
    <r>
      <t>Diretoria</t>
    </r>
    <r>
      <rPr>
        <vertAlign val="superscript"/>
        <sz val="9"/>
        <color theme="1"/>
        <rFont val="Century Gothic"/>
        <family val="2"/>
        <scheme val="minor"/>
      </rPr>
      <t>2</t>
    </r>
  </si>
  <si>
    <t>1. Os níveis funcionais foram reclassificados para enquadrar a configuração atual da Brava Energia e permitir a comparabilidade com os anos anteriores das empresas 3R e Enauta. No caso da Enauta, não se aplicam as categorias "Operacional" e "Suporte administrativo e operacional". Nos anos anteriores, a 3R não reportou este conteúdo GRI, por isso os dados históricos referem-se apenas à Enauta.
2. Não aplicável para o nível de Diretoria, pois todos os colaboradores são homens.</t>
  </si>
  <si>
    <t>Adotamos uma estrutura salarial organizada em faixas, que são um parâmetro para a identificação do salário mais adequado dentro do quadro desempenhado e que possibilitam a remuneração diferenciada entre colaboradores de igual cargo e senioridade. Todas as análises e determinações de remuneração ocorrem independentemente de raça, identidade de gênero, sexo, orientação sexual, etnia, nacionalidade, convicção religiosa, opinião política, idade, deficiência ou qualquer outra característica pessoal.</t>
  </si>
  <si>
    <t xml:space="preserve">Não há risco significativo de violação do direito à liberdade sindical e à negociação coletiva em nossas operações ou nos fornecedores da Companhia. Atuamos em conformidade com a legislação trabalhista e as diretrizes do nosso Código de Ética e Conduta. Estendemos essas premissas de atuação aos nossos fornecedores e verificamos sua conformidade com os requisitos aplicáveis nos processos de homologação e monitoramento desses parceiros, em especial aqueles cujos contratos preveem a alocação de mão de obra (terceiros). </t>
  </si>
  <si>
    <t>GRI 407-1 | Operações e fornecedores em que o direito à liberdade sindical e à negociação coletiva pode estar em risco</t>
  </si>
  <si>
    <t>SASB EM-EP-210a.1 | Porcentagem de reservas (1) provadas e (2) prováveis em ou perto de áreas de conflito</t>
  </si>
  <si>
    <t>Não temos informações sobre a proximidade de nossas reservas de áreas de conflito, conforme estabelecido pelo Uppsala Conflict Data Program (UCDP). Estamos aprimorando nossas práticas para avaliação desse aspecto a fim de apresentar a informação solicitada por este indicador SASB no próximo ciclo de relato.</t>
  </si>
  <si>
    <t>SASB EM-EP-210a.2 | Porcentagem de reservas (1) provadas e (2) prováveis em ou perto de terras indígenas</t>
  </si>
  <si>
    <t>SASB EM-EP-210a.3 | Discussão de processos de engajamento e práticas de due diligence em relação a direitos humanos, direitos indígenas e operação em áreas de conflito</t>
  </si>
  <si>
    <r>
      <rPr>
        <b/>
        <sz val="16"/>
        <color theme="3" tint="-0.249977111117893"/>
        <rFont val="Century Gothic"/>
        <family val="2"/>
        <scheme val="minor"/>
      </rPr>
      <t>Tema material |</t>
    </r>
    <r>
      <rPr>
        <b/>
        <sz val="16"/>
        <color theme="1"/>
        <rFont val="Century Gothic"/>
        <family val="2"/>
        <scheme val="minor"/>
      </rPr>
      <t xml:space="preserve"> </t>
    </r>
    <r>
      <rPr>
        <b/>
        <sz val="16"/>
        <color theme="2"/>
        <rFont val="Century Gothic"/>
        <family val="2"/>
        <scheme val="minor"/>
      </rPr>
      <t>Impacto socioeconômico</t>
    </r>
  </si>
  <si>
    <r>
      <rPr>
        <b/>
        <sz val="16"/>
        <color theme="3" tint="-0.249977111117893"/>
        <rFont val="Century Gothic"/>
        <family val="2"/>
        <scheme val="minor"/>
      </rPr>
      <t>Tema material |</t>
    </r>
    <r>
      <rPr>
        <b/>
        <sz val="16"/>
        <color theme="1"/>
        <rFont val="Century Gothic"/>
        <family val="2"/>
        <scheme val="minor"/>
      </rPr>
      <t xml:space="preserve"> </t>
    </r>
    <r>
      <rPr>
        <b/>
        <sz val="16"/>
        <color theme="2"/>
        <rFont val="Century Gothic"/>
        <family val="2"/>
        <scheme val="minor"/>
      </rPr>
      <t>Gestão dos ativos</t>
    </r>
  </si>
  <si>
    <r>
      <rPr>
        <b/>
        <sz val="16"/>
        <color theme="3" tint="-0.249977111117893"/>
        <rFont val="Century Gothic"/>
        <family val="2"/>
        <scheme val="minor"/>
      </rPr>
      <t>Tema material |</t>
    </r>
    <r>
      <rPr>
        <b/>
        <sz val="16"/>
        <color theme="1"/>
        <rFont val="Century Gothic"/>
        <family val="2"/>
        <scheme val="minor"/>
      </rPr>
      <t xml:space="preserve"> </t>
    </r>
    <r>
      <rPr>
        <b/>
        <sz val="16"/>
        <color theme="2"/>
        <rFont val="Century Gothic"/>
        <family val="2"/>
        <scheme val="minor"/>
      </rPr>
      <t>Segurança</t>
    </r>
  </si>
  <si>
    <r>
      <rPr>
        <b/>
        <sz val="16"/>
        <color theme="3" tint="-0.249977111117893"/>
        <rFont val="Century Gothic"/>
        <family val="2"/>
        <scheme val="minor"/>
      </rPr>
      <t>Tema material |</t>
    </r>
    <r>
      <rPr>
        <b/>
        <sz val="16"/>
        <color theme="1"/>
        <rFont val="Century Gothic"/>
        <family val="2"/>
        <scheme val="minor"/>
      </rPr>
      <t xml:space="preserve"> </t>
    </r>
    <r>
      <rPr>
        <b/>
        <sz val="16"/>
        <color theme="2"/>
        <rFont val="Century Gothic"/>
        <family val="2"/>
        <scheme val="minor"/>
      </rPr>
      <t>Ética e integridade</t>
    </r>
  </si>
  <si>
    <r>
      <rPr>
        <b/>
        <sz val="16"/>
        <color theme="3" tint="-0.249977111117893"/>
        <rFont val="Century Gothic"/>
        <family val="2"/>
        <scheme val="minor"/>
      </rPr>
      <t>Tema material |</t>
    </r>
    <r>
      <rPr>
        <b/>
        <sz val="16"/>
        <color theme="1"/>
        <rFont val="Century Gothic"/>
        <family val="2"/>
        <scheme val="minor"/>
      </rPr>
      <t xml:space="preserve"> </t>
    </r>
    <r>
      <rPr>
        <b/>
        <sz val="16"/>
        <color theme="2"/>
        <rFont val="Century Gothic"/>
        <family val="2"/>
        <scheme val="minor"/>
      </rPr>
      <t>Mudanças climáticas</t>
    </r>
  </si>
  <si>
    <r>
      <rPr>
        <b/>
        <sz val="16"/>
        <color theme="3" tint="-0.249977111117893"/>
        <rFont val="Century Gothic"/>
        <family val="2"/>
        <scheme val="minor"/>
      </rPr>
      <t>Tema material |</t>
    </r>
    <r>
      <rPr>
        <b/>
        <sz val="16"/>
        <color theme="1"/>
        <rFont val="Century Gothic"/>
        <family val="2"/>
        <scheme val="minor"/>
      </rPr>
      <t xml:space="preserve"> </t>
    </r>
    <r>
      <rPr>
        <b/>
        <sz val="16"/>
        <color theme="2"/>
        <rFont val="Century Gothic"/>
        <family val="2"/>
        <scheme val="minor"/>
      </rPr>
      <t>Água e efluentes</t>
    </r>
  </si>
  <si>
    <r>
      <rPr>
        <b/>
        <sz val="16"/>
        <color theme="3" tint="-0.249977111117893"/>
        <rFont val="Century Gothic"/>
        <family val="2"/>
        <scheme val="minor"/>
      </rPr>
      <t>Tema material |</t>
    </r>
    <r>
      <rPr>
        <b/>
        <sz val="16"/>
        <color theme="1"/>
        <rFont val="Century Gothic"/>
        <family val="2"/>
        <scheme val="minor"/>
      </rPr>
      <t xml:space="preserve"> </t>
    </r>
    <r>
      <rPr>
        <b/>
        <sz val="16"/>
        <color theme="2"/>
        <rFont val="Century Gothic"/>
        <family val="2"/>
        <scheme val="minor"/>
      </rPr>
      <t>Gestão ambiental</t>
    </r>
  </si>
  <si>
    <t>GRI 11.2.4 | Descreva a abordagem da organização para o desenvolvimento de políticas públicas e lobby sobre mudanças climáticas</t>
  </si>
  <si>
    <t>GRI 201-2 | Implicações financeiras e outros riscos e oportunidades decorrentes de mudanças climáticas</t>
  </si>
  <si>
    <t>GRI 302-1 | Consumo de energia dentro da organização</t>
  </si>
  <si>
    <t>GRI 302-2 | Consumo de energia fora da organização</t>
  </si>
  <si>
    <t>GRI 305-1 | Emissões diretas (Escopo 1) de gases de efeito estufa (GEE)</t>
  </si>
  <si>
    <t>GRI 305-2 | Emissões indiretas (Escopo 2) de gases de efeito estufa (GEE) provenientes da aquisição de energia</t>
  </si>
  <si>
    <t>SASB EM-EP-110a.1 | Emissões globais brutas do escopo 1, porcentagem de metano, porcentagem coberta por regulamentos de limitação de emissões</t>
  </si>
  <si>
    <t>SASB EM-EP-110a.2 | Quantidade de emissões globais brutas de escopo 1 de: (1) hidrocarbonetos queimados, (2) outra combustão, (3) emissões de processo, (4) outras emissões ventiladas e (5) emissões fugitivas</t>
  </si>
  <si>
    <t>GRI 305-3 | Outras emissões indiretas (Escopo 3) de gases de efeito estufa (GEE)</t>
  </si>
  <si>
    <t>GRI 305-4 | Intensidade de emissões de gases de efeito estufa (GEE)</t>
  </si>
  <si>
    <t>GRI 305-5 | Redução de emissões de gases de efeito estufa (GEE)</t>
  </si>
  <si>
    <t>SASB EM-EP-110a.3 | Discussão da estratégia ou plano de longo e curto prazo para gerenciar as emissões do escopo 1, metas de redução de emissões e uma análise do desempenho em relação a essas metas</t>
  </si>
  <si>
    <t>SASB EM-EP-420a.1 | Sensibilidade dos níveis de reserva de hidrocarbonetos a cenários de projeção de preços futuros que contabilizam um preço para as emissões de carbono</t>
  </si>
  <si>
    <t>SASB EM-EP-420a.2 | Emissões estimadas de dióxido de carbono incorporadas em reservas provadas de hidrocarbonetos</t>
  </si>
  <si>
    <t>SASB EM-EP-420a.3 | Valor investido em energia renovável, receita gerada pela venda de energia renovável</t>
  </si>
  <si>
    <t>SASB EM-EP-420a.4 | Discussão de como o preço e a demanda por hidrocarbonetos e/ou a regulação climática influenciam a estratégia de investimento de capital para exploração, aquisição e desenvolvimento de ativos</t>
  </si>
  <si>
    <t>GRI 303-1 | Interações com a água como um recurso compartilhado</t>
  </si>
  <si>
    <t>GRI 303-2 | Gestão de impactos relacionados ao descarte de água</t>
  </si>
  <si>
    <t>GRI 303-3 | Captação de água</t>
  </si>
  <si>
    <t>GRI 303-4 | Descarte de água</t>
  </si>
  <si>
    <t>GRI 303-5 | Consumo de água</t>
  </si>
  <si>
    <t xml:space="preserve">SASB EM-EP-140a.2 | Volume de água produzida e refluxo gerado; porcentagem (1) descartada, (2) injetada, (3) reciclada; teor de hidrocarbonetos na água descartada
</t>
  </si>
  <si>
    <t>SASB EM-EP-140a.3 | Porcentagem de poços fraturados hidraulicamente para os quais há divulgação pública de todos os produtos químicos de fluido de fraturamento usados</t>
  </si>
  <si>
    <t>SASB EM-EP-140a.4 | Porcentagem de locais de fraturamento hidráulico em que a qualidade da água subterrânea ou superficial se deteriorou em comparação com uma linha de base</t>
  </si>
  <si>
    <t>GRI 304-1 | Unidades operacionais próprias, arrendadas ou geridas dentro ou nas adjacências de áreas de proteção ambiental e áreas de alto valor de biodiversidade situadas fora de áreas de proteção ambiental</t>
  </si>
  <si>
    <t>GRI 304-2 | Impactos significativos de atividades, produtos e serviços na biodiversidade</t>
  </si>
  <si>
    <t>GRI 304-3 | Habitats protegidos ou restaurados</t>
  </si>
  <si>
    <t>GRI 304-4 | Espécies incluídas na lista vermelha da IUCN e em listas nacionais de conservação com habitats em áreas afetadas por operações da organização</t>
  </si>
  <si>
    <t>GRI 305-7 | Emissões de NOx, SOx e outras emissões atmosféricas significativas</t>
  </si>
  <si>
    <t>SASB EM-EP-120a.1 | Emissões atmosféricas dos seguintes poluentes: (1) NOx (excluindo N2O), (2) SOx, (3) compostos orgânicos voláteis (VOCs) e (4) material particulado (PM10)</t>
  </si>
  <si>
    <t>SASB EM-EP-160a.1 | Descrição das políticas e práticas de gestão ambiental para sites ativos</t>
  </si>
  <si>
    <t>GRI 306-1 | Geração de resíduos e impactos significativos relacionados a resíduos</t>
  </si>
  <si>
    <t>GRI 306-2 | Gestão de impactos significativos relacionados a resíduos</t>
  </si>
  <si>
    <t>GRI 306-3 | Resíduos gerados</t>
  </si>
  <si>
    <t>GRI 306-4 | Resíduos não destinados para disposição final</t>
  </si>
  <si>
    <t>GRI 306-5 | Resíduos destinados para disposição final</t>
  </si>
  <si>
    <t>SASB EM-EP-160a.3 | Porcentagem de reservas (1) provadas e (2) prováveis dentro de ou perto de locais com status de conservação protegido ou habitat de espécies ameaçadas</t>
  </si>
  <si>
    <t>SASB EM-EP-530a.1 | Discussão de posições corporativas relacionadas a regulamentações governamentais e/ou propostas de políticas que abordam fatores ambientais e sociais que afetam o setor</t>
  </si>
  <si>
    <t>GRI 11.15.4 | Relate o número e o tipo de queixas de comunidades locais identificadas</t>
  </si>
  <si>
    <t>GRI 11.21.8 | Para petróleo e gás comprados do Estado ou de terceiros indicados pelo Estado para vender em seu nome, relate: volumes e tipos de petróleo e gás comprados; nomes completos da entidade compradora e de quem recebeu o pagamento; pagamentos efetuados para a compra</t>
  </si>
  <si>
    <t>GRI 201-1 | Valor econômico direto gerado e distribuído</t>
  </si>
  <si>
    <t>GRI 201-4 | Apoio financeiro recebido do governo</t>
  </si>
  <si>
    <t>GRI 202-2 | Proporção de membros da diretoria contratados na comunidade local</t>
  </si>
  <si>
    <t>GRI 203-1 | Investimentos em infraestrutura e apoio a serviços</t>
  </si>
  <si>
    <t>GRI 203-2 | Impactos econômicos indiretos significativos</t>
  </si>
  <si>
    <t>GRI 204-1 | Proporção de gastos com fornecedores locais</t>
  </si>
  <si>
    <t>GRI 207-1 | Abordagem tributária</t>
  </si>
  <si>
    <t>GRI 207-2 | Governança, controle e gestão de risco fiscal</t>
  </si>
  <si>
    <t>GRI 207-3 | Engajamento de stakeholders e gestão de suas preocupações quanto a tributos</t>
  </si>
  <si>
    <t>GRI 207-4 | Relato país-a-país</t>
  </si>
  <si>
    <t>GRI 413-1 | Operações com engajamento, avaliações de impacto e programas de desenvolvimento voltados à comunidade local</t>
  </si>
  <si>
    <t>GRI 413-2 | Operações com impactos negativos significativos – reais e potenciais – nas comunidades locais</t>
  </si>
  <si>
    <t>SASB EM-EP-210b.1 | Discussão do processo para gerenciar riscos e oportunidades associados aos direitos e interesses da comunidade</t>
  </si>
  <si>
    <t>SASB EM-EP-210b.2 | Número e duração dos atrasos não técnicos</t>
  </si>
  <si>
    <t>GRI 11.8.3 | Relate o número total de eventos de segurança de processo Nível 1 e Nível 2, e discrimine esse total por atividade de negócio</t>
  </si>
  <si>
    <t>SASB EM-EP-540a.1 | Taxas de Evento de Segurança de Processo (PSE) para Perda de Contenção Primária (LOPC) de maior consequência (Tier 1)</t>
  </si>
  <si>
    <t>SASB EM-EP-540a.2 | Descrição dos sistemas de gestão usados para identificar e mitigar riscos catastróficos e de tail-end</t>
  </si>
  <si>
    <t>GRI 306-3 (2016) | Derramamentos significativos</t>
  </si>
  <si>
    <t>SASB EM-EP-160a.2 | Número e volume agregado de derramamentos de hidrocarbonetos, volume no Ártico, volume que impacta as linhas costeiras com classificações ESI de 8 a 10 e volume recuperado</t>
  </si>
  <si>
    <t>GRI 403-1 | Sistema de gestão de saúde e segurança do trabalho</t>
  </si>
  <si>
    <t>GRI 403-2 | Identificação de periculosidade, avaliação de riscos e investigação de incidentes</t>
  </si>
  <si>
    <t>GRI 403-3 | Serviços de saúde do trabalho</t>
  </si>
  <si>
    <t>GRI 403-4 | Participação dos trabalhadores, consulta e comunicação aos trabalhadores referentes a saúde e segurança do trabalho</t>
  </si>
  <si>
    <t>GRI 403-5 | Capacitação de trabalhadores em saúde e segurança do trabalho</t>
  </si>
  <si>
    <t>GRI 403-7 | Prevenção e mitigação de impactos na saúde e segurança do trabalho diretamente vinculados com relações de negócios</t>
  </si>
  <si>
    <t>GRI 403-8 | Trabalhadores cobertos por um sistema de gestão de saúde e segurança do trabalho</t>
  </si>
  <si>
    <t>GRI 403-9 | Acidentes de trabalho</t>
  </si>
  <si>
    <t>SASB EM-EP-320a.1 | (1) Taxa total de incidentes registráveis (TRIR), (2) taxa de fatalidade, (3) taxa de frequência de quase acidentes (NMFR) e (4) horas médias de treinamento de saúde, segurança e resposta a emergências para (a) empregados em tempo integral, (b) empregados contratados e (c) empregados de curta duração</t>
  </si>
  <si>
    <t>GRI 403-10 | Doenças profissionais</t>
  </si>
  <si>
    <t>GRI 416-1 | Avaliação dos impactos na saúde e segurança causados por categorias de produtos e serviços</t>
  </si>
  <si>
    <t>SASB EM-EP-320a.2 | Discussão de sistemas de gestão usados para integrar uma cultura de segurança em todo o ciclo de vida de exploração e produção</t>
  </si>
  <si>
    <t>SASB EM-EP-000.A | Produção de: (1) petróleo, (2) gás natural, (3) óleo sintético e (4) gás sintético</t>
  </si>
  <si>
    <t>SASB EM-EP-000.B | Número de sites offshore</t>
  </si>
  <si>
    <t>SASB EM-EP-000.C | Número de sites onshore</t>
  </si>
  <si>
    <t>GRI 11.20.5 | Descreva a abordagem para transparência de contratos</t>
  </si>
  <si>
    <t>GRI 11.20.6 | Liste os beneficiários efetivos da organização e explique como a organização identifica os beneficiários efetivos dos parceiros de negócios, inclusive joint ventures e fornecedores</t>
  </si>
  <si>
    <t>GRI 205-1 | Operações avaliadas quanto a riscos relacionados à corrupção</t>
  </si>
  <si>
    <t>GRI 205-2 | Comunicação e capacitação em políticas e procedimentos de combate à corrupção</t>
  </si>
  <si>
    <t>GRI 205-3 | Casos confirmados de corrupção e ações tomadas</t>
  </si>
  <si>
    <t>GRI 206-1 | Ações judiciais por concorrência desleal, práticas de truste e monopólio</t>
  </si>
  <si>
    <t>GRI 415-1 | Contribuições políticas</t>
  </si>
  <si>
    <t>SASB EM-EP-510a.1 | Porcentagem de reservas (1) provadas e (2) prováveis em países que têm as 20 classificações mais baixas no Índice de Percepção de Corrupção da Transparência Internacional</t>
  </si>
  <si>
    <t>SASB EM-EP-510a.2 | Descrição do sistema de gestão para prevenção de corrupção e suborno em toda a cadeia de valor</t>
  </si>
  <si>
    <t>Número total de queixas recebidas</t>
  </si>
  <si>
    <t>Número de queixas tratadas e resolvidas</t>
  </si>
  <si>
    <t>Percentual de queixas tratadas e resolvidas</t>
  </si>
  <si>
    <t>Número de queixas cuja tratativa envolveu reparação à comunidade/manifestante</t>
  </si>
  <si>
    <t>Percentual de queixas cuja tratativa envolveu reparação à comunidade/manifestante</t>
  </si>
  <si>
    <r>
      <t>Queixas e reclamações da comunidade</t>
    </r>
    <r>
      <rPr>
        <b/>
        <vertAlign val="superscript"/>
        <sz val="10"/>
        <color theme="2"/>
        <rFont val="Century Gothic"/>
        <family val="2"/>
        <scheme val="minor"/>
      </rPr>
      <t>1</t>
    </r>
  </si>
  <si>
    <t>GRI 2-25 | Processos para reparar impactos negativos</t>
  </si>
  <si>
    <t>1. Abrange as manifestações recebidas pelo canal de Ouvidoria. As reclamações do período referem-se principalmente a questões de acesso, passagem de automóveis, riscos e danos causados pela operação, fundiárias e danos às vias. Este conteúdo GRI passou a ser respondido pela 3R e pela Enauta em 2023, por isso os dados de 2022 não estão disponíveis.</t>
  </si>
  <si>
    <t>A Brava Energia não adquire petróleo ou gás do Estado ou de terceiros em seu nome com o intuito de revenda.</t>
  </si>
  <si>
    <t>Demonstração do Valor Adicionado - principais linhas (R$ mil)</t>
  </si>
  <si>
    <t>Receitas</t>
  </si>
  <si>
    <t>Insumos adquiridos de terceiros</t>
  </si>
  <si>
    <t>Valor adicionado bruto</t>
  </si>
  <si>
    <t>Depreciação, amortização e exaustão</t>
  </si>
  <si>
    <t>Valor adicionado líquido produzido pela entidade</t>
  </si>
  <si>
    <t>Valor adicionado recebido em transferência</t>
  </si>
  <si>
    <t>Valor adicionado total a distribuir</t>
  </si>
  <si>
    <t>Distribuição do valor adicionado</t>
  </si>
  <si>
    <t>Pessoal</t>
  </si>
  <si>
    <t>Impostos, taxas e contribuições</t>
  </si>
  <si>
    <t>Remuneração de capitais de terceiros</t>
  </si>
  <si>
    <t>Remuneração de capitais próprios</t>
  </si>
  <si>
    <t>Valor adicionado total distribuído</t>
  </si>
  <si>
    <t>Apoio financeiro recebido do governo por tipo (R$ mil)</t>
  </si>
  <si>
    <t>Royalties holidays</t>
  </si>
  <si>
    <r>
      <t>Benefícios e créditos fiscais</t>
    </r>
    <r>
      <rPr>
        <vertAlign val="superscript"/>
        <sz val="9"/>
        <color theme="1"/>
        <rFont val="Century Gothic"/>
        <family val="2"/>
        <scheme val="minor"/>
      </rPr>
      <t>1</t>
    </r>
  </si>
  <si>
    <r>
      <t>Subvenções para investimento, pesquisa e desenvolvimento e outros tipos relevantes de concessões</t>
    </r>
    <r>
      <rPr>
        <vertAlign val="superscript"/>
        <sz val="9"/>
        <color theme="1"/>
        <rFont val="Century Gothic"/>
        <family val="2"/>
        <scheme val="minor"/>
      </rPr>
      <t>2</t>
    </r>
  </si>
  <si>
    <t>1. Abrange os valores referentes à Superintendência do Desenvolvimento do Nordeste (Sudene).
2. Abrange o crédito presumido de ICMS e os recursos oriundos da Lei do Bem.</t>
  </si>
  <si>
    <t xml:space="preserve">As práticas de contratação das lideranças não consideram o critério de residência dos candidatos ou a priorização de seleção de pessoas das comunidades locais, tendo em vista a necessidade de contratar profissionais já especializados no setor e com conhecimento sobre as atividades da Companhia e as externalidades oriundas dessas operações. Para fins de reporte deste conteúdo GRI, consideramos o nível de Diretoria e consideramos locais os profissionais brasileiros ou os estrangeiros com visto permanente. Em 2024, 100% da Diretoria era formada por executivos locais. </t>
  </si>
  <si>
    <t>Os principais impactos econômicos indiretos associados às nossas operações estão relacionados à geração de emprego por meio da nossa cadeia de valor e da atividade econômica no entorno de nossas unidades e à arrecadação de tributos pelo governo.
A operação de nossos campos onshore e offshore está sujeita ao pagamento de royalties, fonte relevante de recursos para a União, os estados e os municípios. A alíquota é calculada sobre a receita bruta da produção mensal de cada campo e fixada em 10% nos regimes de concessão ou cessão onerosa (podendo ser reduzida a 5% em casos especiais) e em 15% nos contratos de partilha. Campos com grande volume ou rentabilidade também são sujeitos ao pagamento trimestral de participação especial, calculada sobre a receita líquida e que possui alíquotas progressivas de acordo com a localização da lavra, o número de anos e o volume de produção. Quando o local das atividades de produção localiza-se em propriedade privada, a Companhia paga, ainda, uma participação sobre o valor da produção ao proprietário da terra, apurado mensalmente e equivalente a 0,5% a 1,0% da receita bruta de produção.
O impacto sobre a atividade econômica regional pode ser exemplificado com dados do Rio Grand do Norte(RN). O Produto Interno Bruto (PIB) industrial desse estado cresceu de R$ 14,73 bilhões para R$ 23,58 bilhões de 2021 para 2022, segundo dados do Instituto Brasileiro de Geografia e Estatística (IBGE). Ainda de acordo com informações do IBGE, o setor de óleo e gás, concentrado na região do Oeste Potiguar, é responsável por mais de 40% desse PIB e injetou R$ 4 bilhões na economia estadual em 2022. No último ano, a Brava Energia gerou 500 empregos diretos no RN e pagou R$ 475 milhões em ICMS e royalties relacionados à operação do Polo Potiguar.</t>
  </si>
  <si>
    <t>Percentual de gastos com fornecedores locais</t>
  </si>
  <si>
    <t>Gastos com todos os fornecedores (R$ mil)</t>
  </si>
  <si>
    <t>Gastos com fornecedores locais (R$ mil)</t>
  </si>
  <si>
    <r>
      <t>Gastos com fornecedores locais</t>
    </r>
    <r>
      <rPr>
        <b/>
        <vertAlign val="superscript"/>
        <sz val="10"/>
        <color theme="2"/>
        <rFont val="Century Gothic"/>
        <family val="2"/>
        <scheme val="minor"/>
      </rPr>
      <t>1</t>
    </r>
  </si>
  <si>
    <r>
      <rPr>
        <b/>
        <sz val="10"/>
        <color theme="9" tint="0.79998168889431442"/>
        <rFont val="Century Gothic"/>
        <family val="2"/>
        <scheme val="minor"/>
      </rPr>
      <t xml:space="preserve">a </t>
    </r>
    <r>
      <rPr>
        <b/>
        <sz val="10"/>
        <color theme="2"/>
        <rFont val="Century Gothic"/>
        <family val="2"/>
        <scheme val="minor"/>
      </rPr>
      <t>2024</t>
    </r>
    <r>
      <rPr>
        <b/>
        <vertAlign val="superscript"/>
        <sz val="10"/>
        <color theme="2"/>
        <rFont val="Century Gothic"/>
        <family val="2"/>
        <scheme val="minor"/>
      </rPr>
      <t>2</t>
    </r>
    <r>
      <rPr>
        <b/>
        <sz val="10"/>
        <color theme="9" tint="0.79998168889431442"/>
        <rFont val="Century Gothic"/>
        <family val="2"/>
        <scheme val="minor"/>
      </rPr>
      <t xml:space="preserve"> a </t>
    </r>
  </si>
  <si>
    <t>1. São considerados locais os fornecedores no Brasil (mesmo país).
2. Não abrange os dados de janeiro a julho da Enauta (pré-fusão), pois não foi possível obter esse histórico.</t>
  </si>
  <si>
    <t>Nossa estrutura de governança e controle fiscal abrange instâncias executivas e de supervisão. A Gerência Tributária é responsável pela gestão fiscal, incluindo a estratégia fiscal da Companhia e a garantia de conformidade com as obrigações principais e acessórias. Essa gerência conta com coordenações dedicadas a tributos diretos, tributos indiretos e planejamento, contencioso e consultivo, e com equipe de analistas especializados.
A atuação executiva é supervisionada pelo Comitê de Auditoria, que monitora os processos fiscais e questões críticas que possam impactar as demonstrações financeiras, pelo Conselho Fiscal, que avalia a conformidade fiscal e tributária como parte de suas atribuições, e pelo Conselho de Administração, que delibera sobre questões relevantes e é assessorado pelo Comitê de Auditoria.
Como principais mecanismos de controle, temos auditorias internas e externas realizadas trimestralmente para avaliar a consistência e aderência dos processos tributários à legislação aplicável. Não há registro de não conformidades decorrentes dessas avaliações. Adicionalmente, as práticas contábeis e tributárias são revisadas anualmente.</t>
  </si>
  <si>
    <r>
      <rPr>
        <sz val="9"/>
        <rFont val="Century Gothic"/>
        <family val="2"/>
        <scheme val="minor"/>
      </rPr>
      <t>Os relatórios de auditoria externa de nossas demonstrações financeiras, que incluem aspectos fiscais, estão disponíveis publicamente no site de Relações com Investidores.</t>
    </r>
    <r>
      <rPr>
        <sz val="9"/>
        <color theme="10"/>
        <rFont val="Century Gothic"/>
        <family val="2"/>
        <scheme val="minor"/>
      </rPr>
      <t xml:space="preserve"> </t>
    </r>
    <r>
      <rPr>
        <b/>
        <u/>
        <sz val="9"/>
        <color theme="10"/>
        <rFont val="Century Gothic"/>
        <family val="2"/>
        <scheme val="minor"/>
      </rPr>
      <t>Clique aqui</t>
    </r>
    <r>
      <rPr>
        <sz val="9"/>
        <rFont val="Century Gothic"/>
        <family val="2"/>
        <scheme val="minor"/>
      </rPr>
      <t xml:space="preserve"> e acesse.</t>
    </r>
  </si>
  <si>
    <t>Tributos municipais pagos</t>
  </si>
  <si>
    <t>Tributos estaduais pagos</t>
  </si>
  <si>
    <t>Tributos federais pagos</t>
  </si>
  <si>
    <t>Tributos regulatórios pagos</t>
  </si>
  <si>
    <t>1. Todos os tributos são pagos no Brasil.</t>
  </si>
  <si>
    <r>
      <t>Tributos pagos por esfera (R$ mil)</t>
    </r>
    <r>
      <rPr>
        <b/>
        <vertAlign val="superscript"/>
        <sz val="10"/>
        <color theme="2"/>
        <rFont val="Century Gothic"/>
        <family val="2"/>
        <scheme val="minor"/>
      </rPr>
      <t>1</t>
    </r>
  </si>
  <si>
    <t>Não temos informações sobre a quantidade e a duração de atrasos não técnicos em nossas operações. Estamos aprimorando nossas práticas de monitoramento a fim de apresentar a informação solicitada por este indicador SASB no próximo ciclo de relato.</t>
  </si>
  <si>
    <r>
      <t xml:space="preserve">Por meio do Programa de Comunicação Social, no âmbito do licenciamento de nossos ativos, disponibilizamos às comunidades o canal de Ouvidoria. Disponível 24 horas por dia, 7 dias na semana, esse canal pode ser acessado pelo telefone/WhatsApp 0800 0800 301 ou pelo e-mail </t>
    </r>
    <r>
      <rPr>
        <b/>
        <u/>
        <sz val="9"/>
        <color theme="5"/>
        <rFont val="Century Gothic"/>
        <family val="2"/>
        <scheme val="minor"/>
      </rPr>
      <t>sms@bravaenergia.com</t>
    </r>
    <r>
      <rPr>
        <sz val="9"/>
        <color theme="1"/>
        <rFont val="Century Gothic"/>
        <family val="2"/>
        <scheme val="minor"/>
      </rPr>
      <t>. As reclamações, solicitações, dúvidas ou qualquer outro tipo de manifestação recebidas são respondidas pela Companhia em até 72 horas.</t>
    </r>
  </si>
  <si>
    <t>Número de sites offshore em produção</t>
  </si>
  <si>
    <t>Número de sites offshore em exploração</t>
  </si>
  <si>
    <t>Número de sites onshore em produção</t>
  </si>
  <si>
    <t>Número de sites onshore em exploração</t>
  </si>
  <si>
    <t>Brava é operadora</t>
  </si>
  <si>
    <t>Brava detém participação, mas não é operadora</t>
  </si>
  <si>
    <t>Produção de óleo por unidade operacional (mil barris por dia - Mbbl/dia)</t>
  </si>
  <si>
    <t>E&amp;P Onshore</t>
  </si>
  <si>
    <t>Complexo Potiguar</t>
  </si>
  <si>
    <t>Complexo Recôncavo</t>
  </si>
  <si>
    <t>E&amp;P Offshore</t>
  </si>
  <si>
    <t>Complexo Potiguar (Onshore)</t>
  </si>
  <si>
    <t>Complexo Potiguar (Offshore)</t>
  </si>
  <si>
    <t>1. Ativo passou a ser operado pela Brava em 31/12/2024, por isso as informações do período não estão disponíveis.</t>
  </si>
  <si>
    <r>
      <t>Polo Parque das Conchas</t>
    </r>
    <r>
      <rPr>
        <vertAlign val="superscript"/>
        <sz val="9"/>
        <color theme="1"/>
        <rFont val="Century Gothic"/>
        <family val="2"/>
        <scheme val="minor"/>
      </rPr>
      <t>1</t>
    </r>
  </si>
  <si>
    <t>Polo Papa-Terra</t>
  </si>
  <si>
    <t>Polo Atlanta e Oliva</t>
  </si>
  <si>
    <t>Produção de gás natural por unidade operacional (milhões de pés cúbicos por dia - MMscf)</t>
  </si>
  <si>
    <r>
      <t>Polo Parque das Conchas</t>
    </r>
    <r>
      <rPr>
        <vertAlign val="superscript"/>
        <sz val="9"/>
        <color theme="1"/>
        <rFont val="Century Gothic"/>
        <family val="2"/>
        <scheme val="minor"/>
      </rPr>
      <t>2</t>
    </r>
  </si>
  <si>
    <t>Montante gasto no período para encerramento e reabilitação de operações</t>
  </si>
  <si>
    <t>Montante provisionado (acumulado no fim do período) para encerramento e reabilitação de operações</t>
  </si>
  <si>
    <t>Os projetos de descomissionamento são consolidados no Programa de Descomissionamento das Instalações (PDI), conforme Resolução ANP nº 817/2020. O PDI deve ser apresentado à Agência Nacional do Petróleo, Gás Natural e Biocombustíveis (ANP) com pelo menos cinco anos de antecedência ao encerramento das operações de um sistema de produção. O PDI é elaborado pelas equipes técnicas da Brava em duas etapas: conceitual (submetido a aprovação da ANP) e executivo (protocolado na ANP, no Ibama e na Marinha). O planejamento e a execução das atividades seguem rigorosos padrões de mercado, abrangendo análises multidisciplinares em critérios ambientais, técnicos, de segurança. Sociais e econômicos.
Em 2024, o campo de Aratum iniciou processo de descomissionamento, com o abandono de dois poços no período. A expectativa é concluir o abandono dos outros dois poços e das plataformas de operação até maio de 2025. Todos os resíduos decorrentes dessas atividades serão direcionados para adequada disposição. As estruturas das plataformas serão completamente removidas, inclusive com um arrasamento (corte) de 3 metros de profundidade do leito marinho, assim nada ficará exposto no fundo do mar. Os dutos submarinos ficarão abandonados permanentemente no leito marinho, aguardando o resultado do estudo de análise de impacto ambiental que foi protocolado no Ibama. Nesse estudo, solicitamos, mediante vasta justificativa de impacto ambiental, que os dutos fiquem abandonados permanentemente no leito marinho.
Ao longo do ano, o Sistema de Produção Antecipada (SPA) do Polo Atlanta e Oliva também foi desativado. O processo envolveu a desativação do FPSO Petrojarl I. Os poços foram transferidos para o Sistema Definitivo (SD) do FPSO Atlanta, assim como as linhas flexíveis, umbilicais, jumpers e outros equipamentos subsea. O sistema de ancoragem superior foi totalmente removido e descartado de acordo com a legislação vigente. As âncoras VLA foram desconectadas do sistema de ancoragem superior e serão abandonadas definitivamente na sua locação, alternativa mais favorável, do ponto de vista ambiental, quando comparada ao processo de remoção.</t>
  </si>
  <si>
    <t>Os direitos de exploração e produção de petróleo e gás são concedidos pelo Governo Federal através de leilões públicos realizados periodicamente pela Agência Nacional do Petróleo, Gás Natural e Biocombustível (ANP). Os contratos de concessão são modelos padrão publicados no site da ANP e atualizados a cada Rodada de Licitação.</t>
  </si>
  <si>
    <t>A Brava Energia não possui beneficiários efetivos, conceito que se refere a uma pessoa física que controla, através da propriedade das participações sociais ou de outros meios, uma empresa, associação, fundação, entidade empresarial, sociedade civil, cooperativa, fundo ou trust. Em relação aos fornecedores, aplicamos a due diligence de integridade às categorias elegíveis no momento da qualificação, porém esse processo não abrange a identificação dos sócios e a análise de compliance sobre essas pessoas físicas.</t>
  </si>
  <si>
    <r>
      <t xml:space="preserve">A composição acionária da Companhia é divulgada publicamente no site de Relações com Investidores. </t>
    </r>
    <r>
      <rPr>
        <b/>
        <u/>
        <sz val="9"/>
        <color theme="5"/>
        <rFont val="Century Gothic"/>
        <family val="2"/>
        <scheme val="minor"/>
      </rPr>
      <t>Clique aqui</t>
    </r>
    <r>
      <rPr>
        <sz val="9"/>
        <rFont val="Century Gothic"/>
        <family val="2"/>
        <scheme val="minor"/>
      </rPr>
      <t xml:space="preserve"> e acesse.</t>
    </r>
  </si>
  <si>
    <t>Conduzimos avaliações de riscos de integridade que abrangem 100% das nossas operações e incluem, entre outros, os riscos relacionados à corrupção. Esse processo é consolidado à nossa gestão corporativa de riscos. Em 2024, revisamos a Matriz de Riscos de Integridade, aprovada pela Comissão de Ética e Integridade da Companhia. A atualização envolveu entrevistas com lideranças e pessoas chave e a análise de relatórios de auditorias interna e externa. Como resultado, considerando o grau de interações da Companhia com órgãos da esfera pública, foram mapeados potenciais riscos relacionados à corrupção envolvendo agentes públicos, conforme previsto na Lei nº 12.846/13 (Lei Anticorrupção). Para mitigar esses riscos, nosso Programa de Integridade contempla um conjunto de políticas, práticas e mecanismos que asseguram adequados controles e a promoção da cultura de ética e integridade nas operações.</t>
  </si>
  <si>
    <t>A legislação vigente no Brasil (Lei nº 9.504/1997 e Lei nº 13.165/2015) e o Código de Ética e Conduta da Brava Energia proíbem doações políticas e eleitoriais da Companhia. Adicionalmente, o Código veta a participação institucional em atividades político-partidárias.</t>
  </si>
  <si>
    <t>Em 2024, não registramos nenhuma ação judicial relacionada a práticas de concorrência desleal envolvendo a Brava Energia.</t>
  </si>
  <si>
    <t>Em 2024, não registramos nenhum caso de corrupção, tampouco processos judiciais relacionados ao tema envolvendo a Brava Energia.</t>
  </si>
  <si>
    <t>GRI 2-27 | Conformidade com leis e regulamentos</t>
  </si>
  <si>
    <t>GRI 2-26 | Mecanismos para aconselhamento e apresentação de preocupações</t>
  </si>
  <si>
    <t>O Canal de Denúncias da Brava Energia é aberto a todos os stakeholders para o relato de denúncias de desvio de conduta. Disponível via website (www.contatoseguro.com.br/bravaenergia) e por telefone (0800 810 8543), o canal é divulgado internamente em campanhas de comunicação aos colaboradores e terceiros e de forma pública nos sites institucional e de Relações com Investidores da Companhia.
O Canal de Denúncias é operado por empresa independente, sendo garantida a não retaliação aos manifestantes e a possibilidade de anonimato. Todas as manifestações são recebidas por esse parceiro especializado e então encaminhado para a área de Compliance da Brava para análise e apuração. Caso o relato verse sobre os colaboradores da área de Compliance, este é encaminhado apenas a membros designados da Comissão de Ética e Integridade da Brava. Os registros geram um número de protocolo, informado ao denunciante para acompanhamento da manifestação. 
Para obter orientações de conduta, nossos colaboradores contam com o portal Compliance Cloud, disponível na intranet. Esse ambiente permite aos profissionais realizar consultas, como potenciais situações de conflito de interesses, registrar a oferta ou o recebimento de brindes ou presentes a fim de obter parecer da área de Compliance e formalizar interações com agentes públicos.</t>
  </si>
  <si>
    <t>Manifestações recebidas pelo Canal de Denúncias</t>
  </si>
  <si>
    <t>Total de manifestações recebidas no período</t>
  </si>
  <si>
    <t>Casos procedentes</t>
  </si>
  <si>
    <t>Casos parcialmente procedentes</t>
  </si>
  <si>
    <t>Casos improcedentes</t>
  </si>
  <si>
    <t>Casos inconclusivos</t>
  </si>
  <si>
    <t>Casos em investigação no fim do período</t>
  </si>
  <si>
    <t>Casos fora do escopo</t>
  </si>
  <si>
    <t>Casos com dados insuficientes para apuração</t>
  </si>
  <si>
    <t>1. Essas informação são complementares aos requisitos GRI e não foram relatadas pela 3R em 2022, por isso os dados daquele ano abrangem apenas a Enauta.</t>
  </si>
  <si>
    <r>
      <rPr>
        <b/>
        <sz val="11"/>
        <color theme="9" tint="0.79998168889431442"/>
        <rFont val="Century Gothic"/>
        <family val="2"/>
        <scheme val="minor"/>
      </rPr>
      <t xml:space="preserve">a </t>
    </r>
    <r>
      <rPr>
        <b/>
        <sz val="10"/>
        <color theme="2"/>
        <rFont val="Century Gothic"/>
        <family val="2"/>
        <scheme val="minor"/>
      </rPr>
      <t>2022</t>
    </r>
    <r>
      <rPr>
        <b/>
        <vertAlign val="superscript"/>
        <sz val="10"/>
        <color theme="2"/>
        <rFont val="Century Gothic"/>
        <family val="2"/>
        <scheme val="minor"/>
      </rPr>
      <t>1</t>
    </r>
    <r>
      <rPr>
        <b/>
        <sz val="10"/>
        <color theme="2"/>
        <rFont val="Century Gothic"/>
        <family val="2"/>
        <scheme val="minor"/>
      </rPr>
      <t xml:space="preserve"> </t>
    </r>
    <r>
      <rPr>
        <b/>
        <sz val="10"/>
        <color theme="9" tint="0.79998168889431442"/>
        <rFont val="Century Gothic"/>
        <family val="2"/>
        <scheme val="minor"/>
      </rPr>
      <t>a</t>
    </r>
  </si>
  <si>
    <t>Nossas reservas estão integralmente localizadas no Brasil, país que ocupou a 104ª posição (de um total de 180) no ranking 2023 do Índice de Percepção de Corrupção da Transparência Internacional.</t>
  </si>
  <si>
    <t>Número total de membros do Conselho de Administração</t>
  </si>
  <si>
    <t>Número de membros do Conselho de Administração treinados</t>
  </si>
  <si>
    <t>Percentual de membros do Conselho de Administração treinados</t>
  </si>
  <si>
    <r>
      <rPr>
        <b/>
        <sz val="11"/>
        <color theme="9" tint="0.79998168889431442"/>
        <rFont val="Century Gothic"/>
        <family val="2"/>
        <scheme val="minor"/>
      </rPr>
      <t xml:space="preserve">a </t>
    </r>
    <r>
      <rPr>
        <b/>
        <sz val="10"/>
        <color theme="2"/>
        <rFont val="Century Gothic"/>
        <family val="2"/>
        <scheme val="minor"/>
      </rPr>
      <t>2022</t>
    </r>
    <r>
      <rPr>
        <b/>
        <vertAlign val="superscript"/>
        <sz val="10"/>
        <color theme="2"/>
        <rFont val="Century Gothic"/>
        <family val="2"/>
        <scheme val="minor"/>
      </rPr>
      <t>2</t>
    </r>
    <r>
      <rPr>
        <b/>
        <sz val="10"/>
        <color theme="2"/>
        <rFont val="Century Gothic"/>
        <family val="2"/>
        <scheme val="minor"/>
      </rPr>
      <t xml:space="preserve"> </t>
    </r>
    <r>
      <rPr>
        <b/>
        <sz val="10"/>
        <color theme="9" tint="0.79998168889431442"/>
        <rFont val="Century Gothic"/>
        <family val="2"/>
        <scheme val="minor"/>
      </rPr>
      <t>a</t>
    </r>
  </si>
  <si>
    <r>
      <t>Treinamento de membros do Conselho de Administração nas políticas e práticas anticorrupção</t>
    </r>
    <r>
      <rPr>
        <b/>
        <vertAlign val="superscript"/>
        <sz val="10"/>
        <color theme="2"/>
        <rFont val="Century Gothic"/>
        <family val="2"/>
        <scheme val="minor"/>
      </rPr>
      <t>1</t>
    </r>
  </si>
  <si>
    <t>1. Nos anos anteriores, as empresas consideraram o Conselho Fiscal (se instalado) e os Comitês de Assessoramento, além do Conselho de Administração. A revisão de premissa visa alinhar as informações deste conteúdo GRI com o conteúdo GRI 405-1.
2. Essas informação não foram relatadas pela 3R em 2022, por isso os dados daquele ano abrangem apenas a Enauta.</t>
  </si>
  <si>
    <t>Por nível funcional</t>
  </si>
  <si>
    <t>Número de  treinados</t>
  </si>
  <si>
    <t>Número de treinados</t>
  </si>
  <si>
    <r>
      <t>Treinamento de colaboradores nas políticas e práticas anticorrupção</t>
    </r>
    <r>
      <rPr>
        <b/>
        <vertAlign val="superscript"/>
        <sz val="10"/>
        <color theme="2"/>
        <rFont val="Century Gothic"/>
        <family val="2"/>
        <scheme val="minor"/>
      </rPr>
      <t>1</t>
    </r>
  </si>
  <si>
    <r>
      <t>Percentual de treinados</t>
    </r>
    <r>
      <rPr>
        <b/>
        <vertAlign val="superscript"/>
        <sz val="10"/>
        <color theme="2"/>
        <rFont val="Century Gothic"/>
        <family val="2"/>
        <scheme val="minor"/>
      </rPr>
      <t>2</t>
    </r>
  </si>
  <si>
    <r>
      <t>Percentual de treinados</t>
    </r>
    <r>
      <rPr>
        <b/>
        <vertAlign val="superscript"/>
        <sz val="10"/>
        <color theme="2"/>
        <rFont val="Century Gothic"/>
        <family val="2"/>
        <scheme val="minor"/>
      </rPr>
      <t>3</t>
    </r>
  </si>
  <si>
    <r>
      <t>Percentual de treinados</t>
    </r>
    <r>
      <rPr>
        <b/>
        <vertAlign val="superscript"/>
        <sz val="10"/>
        <color theme="2"/>
        <rFont val="Century Gothic"/>
        <family val="2"/>
        <scheme val="minor"/>
      </rPr>
      <t>4</t>
    </r>
  </si>
  <si>
    <t>O Programa de Integridade da Brava Energia reúne as políticas, práticas e mecanismos para a promoção de uma cultura de ética e integridade em nossa cadeia de valor. Essa abordagem de gestão também assegura nossa conformidade com a Lei Anticorrupção (nº 12.846/13).
As principais políticas que integram o Programa de Integridade são o Código de Ética e Conduta, a Política Anticorrupção (amos disponíveis publicamente no site de Relações com Investidores), o Manual de Relacionamento com o Poder Público e o Padrão de Gestão de Conflito de Interesses. Em relação as práticas e mecanismos de controle, merecem destaque os procedimentos para comunicação e treinamento, a realização de due diligence de fornecedores e o Canal de Denúncias.
Anualmente, elaboramos um Plano de Comunicação e Treinamentos, que prevê ações de comunicação interna e externa e ações de capacitação para os colaboradores. O Plano consolida os temas-chave que serão abordados no Programa de Integridade em cada período. A due diligence de integridade é conduzida para os fornecedores enquadrados na matriz de criticidade (saiba mais no conteúdo GRI 414-1, aba “Direitos humanos”). Já o Canal de Denúncias é aberto a todos os stakeholders e gerenciado por empresa independente especializada, garantindo a adequação às melhores práticas de mercado (saiba mais no conteúdo GRI 2-26, aba “Ética e integridade”).
O Programa de Integridade é conduzido pela área de Compliance da Companhia, sob a supervisão da Comissão de Ética e Integridade (no âmbito executivo) e do Comitê de Auditoria (no âmbito do Conselho de Administração). Além disso, o Programa foi submetido em 2023 a avaliação independente, conduzida por uma parceria público-privada entre a Controladoria Geral da União (CGU) e Instituto Ethos. Como resultado, a Companhia obteve nota superior a 80 (em uma escala de 0 a 100) e recebeu o Selo Pró-Ética.</t>
  </si>
  <si>
    <t>Número de horas-homem trabalhadas</t>
  </si>
  <si>
    <r>
      <t>Eventos de segurança de processo (conforme parâmetros da IOGP)</t>
    </r>
    <r>
      <rPr>
        <b/>
        <vertAlign val="superscript"/>
        <sz val="10"/>
        <color theme="2"/>
        <rFont val="Century Gothic"/>
        <family val="2"/>
        <scheme val="minor"/>
      </rPr>
      <t>1</t>
    </r>
  </si>
  <si>
    <r>
      <t>Vazamentos significativos</t>
    </r>
    <r>
      <rPr>
        <b/>
        <vertAlign val="superscript"/>
        <sz val="10"/>
        <color theme="2"/>
        <rFont val="Century Gothic"/>
        <family val="2"/>
        <scheme val="minor"/>
      </rPr>
      <t>1</t>
    </r>
  </si>
  <si>
    <t>Número de vazamentos significativos ocorridos</t>
  </si>
  <si>
    <t>Volume vazado total (litros)</t>
  </si>
  <si>
    <t>Volume vazado que atingiu áreas costeiras sensíveis</t>
  </si>
  <si>
    <t>Volume recuperado de vazamentos ocorridos (barris)</t>
  </si>
  <si>
    <t>1. São considerados significativos os vazamentos com volume maior do que 160 litros, conforme Manual de Comunicação de Incidentes da Agência Nacional do Petróleo, Gás Natural e Biocombustíveis (ANP). Não houve vazamento no Ártico, uma vez que a Companhia não opera nessa região.</t>
  </si>
  <si>
    <t>Eventos de segurança de processo LOPC de Tier 1</t>
  </si>
  <si>
    <t>Eventos de segurança de processo LOPC de Tier 2</t>
  </si>
  <si>
    <r>
      <t>Taxa de eventos LOPC Tier 1</t>
    </r>
    <r>
      <rPr>
        <vertAlign val="superscript"/>
        <sz val="9"/>
        <color theme="1"/>
        <rFont val="Century Gothic"/>
        <family val="2"/>
        <scheme val="minor"/>
      </rPr>
      <t>1</t>
    </r>
  </si>
  <si>
    <r>
      <t>Taxa de eventos LOPC Tier 2</t>
    </r>
    <r>
      <rPr>
        <vertAlign val="superscript"/>
        <sz val="9"/>
        <color theme="1"/>
        <rFont val="Century Gothic"/>
        <family val="2"/>
        <scheme val="minor"/>
      </rPr>
      <t>1</t>
    </r>
  </si>
  <si>
    <t>1. Taxas calculadas com o fator de 200 mil horas-homem trabalhadas.</t>
  </si>
  <si>
    <t>Polo Manati</t>
  </si>
  <si>
    <t>Polo Peroá</t>
  </si>
  <si>
    <r>
      <t>Polo Manati</t>
    </r>
    <r>
      <rPr>
        <vertAlign val="superscript"/>
        <sz val="9"/>
        <color theme="1"/>
        <rFont val="Century Gothic"/>
        <family val="2"/>
        <scheme val="minor"/>
      </rPr>
      <t>1</t>
    </r>
  </si>
  <si>
    <r>
      <rPr>
        <b/>
        <sz val="9"/>
        <color theme="5"/>
        <rFont val="Century Gothic"/>
        <family val="2"/>
        <scheme val="minor"/>
      </rPr>
      <t>Nossos ativos</t>
    </r>
    <r>
      <rPr>
        <sz val="9"/>
        <color theme="1"/>
        <rFont val="Century Gothic"/>
        <family val="2"/>
        <scheme val="minor"/>
      </rPr>
      <t xml:space="preserve">
</t>
    </r>
    <r>
      <rPr>
        <u/>
        <sz val="9"/>
        <color theme="5"/>
        <rFont val="Century Gothic"/>
        <family val="2"/>
        <scheme val="minor"/>
      </rPr>
      <t>Exploração &amp; Produção (E&amp;P) Onshore</t>
    </r>
    <r>
      <rPr>
        <sz val="9"/>
        <color theme="1"/>
        <rFont val="Century Gothic"/>
        <family val="2"/>
        <scheme val="minor"/>
      </rPr>
      <t xml:space="preserve">
Complexo Potiguar (Onshore)
   • Polo Fazenda Belém (CE)
   • Polo Areia Branca (RN)
   • Polo Macau (RN)
   • Polo Potiguar (RN), formado pelos subpolos Canto do Amaro e Alto do Rodrigues
Complexo Recôncavo (Onshore)
   • Polo Rio Ventura (BA)
   • Polo Recôncavo (BA)
</t>
    </r>
    <r>
      <rPr>
        <u/>
        <sz val="9"/>
        <color theme="5"/>
        <rFont val="Century Gothic"/>
        <family val="2"/>
        <scheme val="minor"/>
      </rPr>
      <t>Exploração &amp; Produção (E&amp;P) Offshore</t>
    </r>
    <r>
      <rPr>
        <sz val="9"/>
        <color theme="1"/>
        <rFont val="Century Gothic"/>
        <family val="2"/>
        <scheme val="minor"/>
      </rPr>
      <t xml:space="preserve">
Complexo Potiguar (Offshore)
   • Polo Pescada (RN), operado pela Petrobras
   • Campos de Ubarana, Oeste de Ubarana e Cioba (RN), integra o Polo Potiguar
   • Campo de Aratum (RN), integra o Polo Macau
Polo Manati – Bacia de Camamu-Almada (Offshore), operado pela Petrobras
Polo Peroá – Bacia do Espírito Santo (Offshore)
Polo Parque das Conchas – Bacia de Campos (Offshore), operado pela Shell
Polo Papa-Terra – Bacia de Campos (Offshore)
Polo Atlanta e Oliva – Bacia de Santos (Offshore)
</t>
    </r>
    <r>
      <rPr>
        <u/>
        <sz val="9"/>
        <color theme="5"/>
        <rFont val="Century Gothic"/>
        <family val="2"/>
        <scheme val="minor"/>
      </rPr>
      <t>Mid &amp; Downstream</t>
    </r>
    <r>
      <rPr>
        <sz val="9"/>
        <color theme="1"/>
        <rFont val="Century Gothic"/>
        <family val="2"/>
        <scheme val="minor"/>
      </rPr>
      <t xml:space="preserve">
Ativo Industrial de Guamaré (RN)</t>
    </r>
  </si>
  <si>
    <t>O Sistema de Gestão Integrado (SGI) da Brava Energia está sendo consolidado, a partir das práticas já implementadas anteriormente pela Enauta e pela 3R. Ao longo de 2024, todas as unidades e trabalhadores (colaboradores e terceiros) estiveram cobertos pelo SGIs implementados por essas empresas. Ambas estruturaram seus sistemas com base nas normas ISO 9001 (qualidade), ISO 14001 (meio ambiente), ISO 45001 (saúde e segurança) e nas Resoluções nº 43/07 (segurança operacional), nº 41/15 (segurança operacional de sistemas submarinos) e nº 46/16 (gerenciamento de integridade de poços) da Agência Nacional do Petróleo, Gás Natural e Biocombustíveis (ANP). O SGI da 3R considera ainda as Resoluções nº 6/2011 (dutos) e nº 2/2010 (campos terrestres) da ANP, que são aplicáveis às atividades onshore. O SGI da Enauta é certificado nas normas ISO 9001, ISO 14001 e ISO 45001.</t>
  </si>
  <si>
    <t>Nossas práticas de saúde ocupacional superam as exigências legais aplicáveis a esse tema. Além do controle de riscos à saúde ocupacional e acompanhamento de exames médicos periódicos dos colaboradores, implementamos boas práticas para a promoção de um ambiente de trabalho saudável nos escritórios e unidades operacionais.
Corporativamente, temos um médico do trabalho com jornada parcial e um enfermeiro em período integral, que atendem os colaboradores dos escritórios do Rio de Janeiro. Nas unidades de Exploração &amp; Produção Onshore e no Ativo Industrial de Guamaré, contamos com equipes de enfermagem e estrutura de socorro (condutor socorrista e ambulância), que atendem tanto colaboradores quanto terceiros. As unidades offshore contam com equipe de atendimento médico embarcada e serviço de evacuação médica em caso de emergência com qualquer trabalhador a bordo.
Ações de ginástica laboral são promovidas em todas as unidades da Companhia, e iniciamos a implementação de blitz postural (prática adotada anteriormente pela Enauta). Além disso, todos os gerentes da Brava realizam check up médico anual, com exames complementares aos obrigatoriamente periódicos. Também promovemos em 2024 campanhas de vacinação contra a gripe nos escritórios do Rio de Janeiro e do Espírito Santo.
Os terceiros são cobertos pelas campanhas de saúde que divulgamos internamente e atendidos pelas equipes médicas nas unidades. Por meio do controle documental, exigimos das contratadas a comprovação de conformidade com os exames médicos periódicos dos trabalhadores alocados em nossas unidades, por meio dos atestados de saúde ocupacional e exames médicos periódicos.</t>
  </si>
  <si>
    <t>Nossa Matriz de Treinamentos define as formações básicas e requeridas por legislação, conforme cada cargo e atividade do trabalhador, indicando a periodicidade de capacitação, carga horária e conteúdo programático. A aplicação dessa matriz é realizada internamente por meio dos programas de treinamento e desenvolvimento e exigida dos fornecedores pelo Anexo de SMS que integra as cláusulas contratuais. O tema também é abordado nos Documentos Ponte firmados com os fornecedores críticos em atividades operacionais. O controle sobre a validade dos treinamentos de colaboradores e terceiros é realizado de forma documental, por meio dos certificados de conclusão dos cursos.</t>
  </si>
  <si>
    <t>Indicadores de SST para colaboradores</t>
  </si>
  <si>
    <t>Número de dias perdidos</t>
  </si>
  <si>
    <t>Número de acidentes com afastamento</t>
  </si>
  <si>
    <t>Taxa de frequência de acidentes fatais</t>
  </si>
  <si>
    <t>Número de acidentes fatais</t>
  </si>
  <si>
    <t>Total de horas-homem trabalhadas</t>
  </si>
  <si>
    <r>
      <t>Indicadores de SST para terceiros</t>
    </r>
    <r>
      <rPr>
        <b/>
        <vertAlign val="superscript"/>
        <sz val="10"/>
        <color theme="2"/>
        <rFont val="Century Gothic"/>
        <family val="2"/>
        <scheme val="minor"/>
      </rPr>
      <t>1</t>
    </r>
  </si>
  <si>
    <r>
      <t>Número de acidentes com consequência grave</t>
    </r>
    <r>
      <rPr>
        <vertAlign val="superscript"/>
        <sz val="9"/>
        <color theme="1"/>
        <rFont val="Century Gothic"/>
        <family val="2"/>
        <scheme val="minor"/>
      </rPr>
      <t>2</t>
    </r>
  </si>
  <si>
    <r>
      <t>Número total de acidentes registráveis</t>
    </r>
    <r>
      <rPr>
        <vertAlign val="superscript"/>
        <sz val="9"/>
        <color theme="1"/>
        <rFont val="Century Gothic"/>
        <family val="2"/>
        <scheme val="minor"/>
      </rPr>
      <t>3</t>
    </r>
  </si>
  <si>
    <r>
      <t>Taxa de frequência (TF) de acidentes fatais</t>
    </r>
    <r>
      <rPr>
        <vertAlign val="superscript"/>
        <sz val="9"/>
        <color theme="1"/>
        <rFont val="Century Gothic"/>
        <family val="2"/>
        <scheme val="minor"/>
      </rPr>
      <t>4</t>
    </r>
  </si>
  <si>
    <r>
      <t>TF de acidentes com consequência grave</t>
    </r>
    <r>
      <rPr>
        <vertAlign val="superscript"/>
        <sz val="9"/>
        <color theme="1"/>
        <rFont val="Century Gothic"/>
        <family val="2"/>
        <scheme val="minor"/>
      </rPr>
      <t>4</t>
    </r>
  </si>
  <si>
    <r>
      <t>TF de acidentes com afastamento</t>
    </r>
    <r>
      <rPr>
        <vertAlign val="superscript"/>
        <sz val="9"/>
        <color theme="1"/>
        <rFont val="Century Gothic"/>
        <family val="2"/>
        <scheme val="minor"/>
      </rPr>
      <t>4</t>
    </r>
  </si>
  <si>
    <r>
      <t>TF de acidentes registráveis</t>
    </r>
    <r>
      <rPr>
        <vertAlign val="superscript"/>
        <sz val="9"/>
        <color theme="1"/>
        <rFont val="Century Gothic"/>
        <family val="2"/>
        <scheme val="minor"/>
      </rPr>
      <t>4</t>
    </r>
  </si>
  <si>
    <r>
      <t>Taxa de gravidade</t>
    </r>
    <r>
      <rPr>
        <vertAlign val="superscript"/>
        <sz val="9"/>
        <color theme="1"/>
        <rFont val="Century Gothic"/>
        <family val="2"/>
        <scheme val="minor"/>
      </rPr>
      <t>4</t>
    </r>
  </si>
  <si>
    <t>Indicadores consolidados de SST 
(colaboradores e terceiros)</t>
  </si>
  <si>
    <r>
      <t>Indicadores de SST para colaboradores de acordo com a Norma SASB</t>
    </r>
    <r>
      <rPr>
        <b/>
        <vertAlign val="superscript"/>
        <sz val="10"/>
        <color theme="2"/>
        <rFont val="Century Gothic"/>
        <family val="2"/>
        <scheme val="minor"/>
      </rPr>
      <t>1</t>
    </r>
  </si>
  <si>
    <t>Taxa de frequência de incidentes registráveis (TRIR)</t>
  </si>
  <si>
    <t>Média de horas de treinamento em SST e resposta a emergências</t>
  </si>
  <si>
    <r>
      <t>Indicadores de SST para terceiros de acordo com a Norma SASB</t>
    </r>
    <r>
      <rPr>
        <b/>
        <vertAlign val="superscript"/>
        <sz val="10"/>
        <color theme="2"/>
        <rFont val="Century Gothic"/>
        <family val="2"/>
        <scheme val="minor"/>
      </rPr>
      <t>1</t>
    </r>
  </si>
  <si>
    <t>O engajamento de colaboradores e terceiros ocorre por um conjunto de mecanismos implementados em nossas operações, assegurando a participação desses trabalhadores em assuntos de saúde e segurança do trabalho (SST). Por meio dos canais internos de comunicação, workshops, reuniões e a Semana Interna de Prevenção de Acidentes (SIPAT), os colaboradores são continuamente consultados e podem sugerir ações de melhoria na gestão do tema. Além disso, todas as unidades contam com uma Comissão Interna de Prevenção de Acidentes e de Assédio (CIPA) ou Comissão Interna de Prevenção de Acidentes e de Assédio em Plataformas (CIPLAT), formada por representantes eleitos pelos colaboradores e outros indicados pela Companhia e que tem papel fundamental na definição de implementação de práticas de SST. As reuniões das CIPAs/CIPLATs são abertas à participação de todos os colaboradores e ocorrem mensalmente.
Com essa mesma periodicidade, discutimos o desempenho em saúde e segurança e oportunidades de melhoria nas Reuniões de Análise Crítica (RAC) das unidades, que envolvem lideranças da Brava e as empresas contratadas com alocação de terceiros nas operações. Para os fornecedores críticos em atividades operacionais, formalizamos as funções e responsabilidades para a correta execução das atividades e formas de comunicação e reporte por meio do documento de interface, denominado Documento Ponte.</t>
  </si>
  <si>
    <t>Em conformidade com a legislação brasileira e regulamentos da Agência Nacional de Petróleo, Gás Natural e Biocombustíveis (ANP), nosso Sistema de Gestão de Segurança Operacional prevê práticas de gestão que asseguram a adequada avaliação de periculosidade e riscos, o envolvimento de trabalhadores no reporte de condições inseguras e a investigação de acidentes.
Os riscos à saúde e segurança são identificados no levantamento dos Aspectos e Impactos e Perigos e Riscos Ocupacionais e gerenciados por meio do Programa de Gerenciamento de Riscos (PGR) e Programa de Controle Médico de Saúde Ocupacional (PCMSO). Assumimos como critério para aceitabilidade do risco o conceito ALARP (sigla em inglês para tão baixo quanto razoavelmente possível) e implementamos hierarquias de controle para o monitoramento de elementos críticos de segurança operacional e barreiras de segurança.
Os colaboradores e terceiros devem realizar análises preliminares de risco antes de iniciar qualquer tarefa e possuem diferentes mecanismos para o reporte de condições inseguras. Entre eles, destacam-se os programas de observação comportamental, os Diálogos Diários de Segurança, as reuniões das Comissões Internas de Prevenção de Acidentes e de Assédio (CIPA/CIPLAT) e o direito de recusa.
A investigação de acidentes está devidamente documentada em procedimentos internos. Todas as ocorrências são imediatamente comunicadas internamente para as lideranças da unidade envolvida. A partir disso, estabelecemos uma comissão de investigação, formada por equipes multidisciplinar e obrigatoriamente com representantes da área de Segurança e da CIPA/CIPLAT. A comissão investiga o acidente a fim de identificar as causas e possíveis medidas de melhoria na gestão que previnam a reincidência. Os resultados das investigações são compartilhados na Reunião de Análise Crítica (RAC).</t>
  </si>
  <si>
    <t>Promovemos uma cultura de segurança em todos os nossos ativos por meio do Sistema de Gestão Integrado (SGI), em especial as práticas, mecanismos e controles relacionados à segurança das pessoas e dos processos. A prevenção de acidentes e a manutenção de um ambiente seguro de trabalho envolve processos direcionados à mitigação de riscos (saiba mais no conteúdo GRI 403-2), controle de barreiras e aspectos de segurança operacional (saiba mais no indicador SASB EM-EP-540a.2), comunicação, engajamento e qualificação dos trabalhadores (saiba mais nos conteúdos GRI 403-4 e 403-5), oferta de serviços de saúde (saiba mais no conteúdo GRI 403-3) e engajamento de clientes e outros agentes de mercado no tema de saúde e segurança do trabalho (saiba mais no conteúdo GRI 403-7). Em todas essas frentes, engajamos os fornecedores que atuam em nossas operações, com destaque para a definição clara de papéis e responsabilidades dos fornecedores críticos por meio dos Documentos Ponte e da participação desses parceiros nas Reuniões de Análise Crítica (RAC).</t>
  </si>
  <si>
    <t>Polo Macau</t>
  </si>
  <si>
    <t>Localização</t>
  </si>
  <si>
    <t>Rio Grande do Norte</t>
  </si>
  <si>
    <t>Tamanho da área sobreposta (hectares)</t>
  </si>
  <si>
    <t>Próxima</t>
  </si>
  <si>
    <t>Sobreposta</t>
  </si>
  <si>
    <t>Cinco projetos de assentamento, dois sítios arqueológicos e uma área prioritária da zona costeira e marinha</t>
  </si>
  <si>
    <t>Sete projetos de assentamento, quatro áreas prioritárias para a biodiversidade (bioma caatinga), uma reserva de desenvolvimento sustentável estadual e uma reserva particular do patrimônio natural</t>
  </si>
  <si>
    <t>Polo Fazenda Belém</t>
  </si>
  <si>
    <t>Ceará</t>
  </si>
  <si>
    <t>Sete sítios arqueológicos</t>
  </si>
  <si>
    <t>Cinco sítios arqueológicos, uma área prioritária para a biodiversidade (bioma caatinga), uma área de proteção ambiental e uma reserva particular do patrimônio natural</t>
  </si>
  <si>
    <t>Polo Potiguar</t>
  </si>
  <si>
    <t>Três projetos de assentamento, 12 sítios arqueológicos, duas áreas prioritárias para a biodiversidade (bioma caatinga), uma área prioritária da zona costeira e marinha, uma reserva particular do patrimônio natural e um parque nacional</t>
  </si>
  <si>
    <t>12 projetos de assentamento, 26 sítios arqueológicos, quatro áreas prioritárias para a biodiversidade (bioma caatinga) e duas áreas de proteção ambiental</t>
  </si>
  <si>
    <t>Polo Rio Ventura</t>
  </si>
  <si>
    <t>Bahia</t>
  </si>
  <si>
    <t>Três assentamentos do Instituto Nacional de Colonização e Reforma Agrária (Incra), três sítios arqueológicos e três reservas particulares do patrimônio nacional</t>
  </si>
  <si>
    <t>Um assentamento do Incra e um sítio arqueológico</t>
  </si>
  <si>
    <t>Polo Recôncavo</t>
  </si>
  <si>
    <t>Seis assentamentos do Incra, 31 sítios arqueológicos, cinco áreas quilombolas e duas reservas particulares do patrimônio natural</t>
  </si>
  <si>
    <t>Sete sítios arqueológicos, três áreas quilombolas e uma área de proteção ambiental</t>
  </si>
  <si>
    <t>Campo de Aratum</t>
  </si>
  <si>
    <t>Uma reserva de desenvolvimento sustentável estadual</t>
  </si>
  <si>
    <t>Em nosso modelo de negócios, a prevenção e a mitigação de impactos em saúde e segurança para além do escopo de operações próprias (colaboradores e terceiros) está relacionada principalmente à divulgação de informações de segurança para os clientes do segmento mid &amp; downsteam e ao engajamento em iniciativas setoriais. Os produtos beneficiados no Ativo Industrial de Guamaré são acompanhados da Ficha com Dados de Segurança (FDS), que orienta os clientes sobre riscos de segurança e cuidados no manuseio dos produtos. Elaborada conforme a Norma ABNT 14725:2023, a FDS contém informações detalhadas sobre os perigos associados às substâncias químicas, incluindo classificações de risco, medidas de prevenção, recomendações para manuseio seguro, controle de exposição e primeiros socorros. No âmbito setorial, nossa participação ocorre em eventos da indústria de óleo e gás e em grupos de trabalho de entidades do setor, como a Associação Brasileira dos Produtores Independentes de Petróleo e Gás (ABPIP) e o Instituto Brasileiro de Petróleo e Gás (IBP). Nesses fóruns, compartilhamos desafios e boas práticas com outras empresas da cadeia de valor, fomentando o amadurecimento da gestão e a cultura de segurança em toda a indústria.</t>
  </si>
  <si>
    <t>Os impactos das nossas operações sobre a biodiversidade são gerenciados no âmbito do Sistema de Gestão Integrado (SGI), em especial pelas práticas que compõem o sistema de gestão ambiental da Brava. Em todas as unidades, conduzimos avaliações periódicas de impactos e riscos ao meio ambiente, no contexto de licenciamento, que mapeiam os impactos reais e potenciais negativos e positivos em cada território. A partir desse levantamento, práticas de mitigação e compensação são implementadas, conforme a natureza e complexidade de cada local. O avanço na gestão desses programas ambientais e os principais indicadores e resultados são continuamente monitorados por nossas equipes e reportados aos órgãos licenciadores competentes. Essa abordagem de gestão está alinhada aos Padrões de Desempenho da Corporação Financeira Internacional (IFC), particularmente os padrões 1: Avaliação e Gestão de Riscos e Impactos Socioambientais, 3: Eficiência de Recursos e Prevenção da Poluição e 6: Conservação da Biodiversidade e Gestão Sustentável de Recursos Naturais Vivos.
A natureza dos impactos sobre a biodiversidade é distinta considerando as atividades onshore e offshore. Para os ativos em terra, as questões mais recorrentes no escopo dos programas ambientais estão relacionadas a elevação de ruídos, emissões de gases, lançamentos de efluentes, supressão de vegetação local e geração de resíduos sólidos e efluentes. Já nas operações offshore, os impactos de maior relevância estão associados a introdução de espécies exóticas, alteração de habitats, elevação de luminosidade, ruídos e vibrações que possam impactar espécies marinhas, emissões de gases de efeito estufa, interferência sobre a avifauna e a ictiofauna e alterações na qualidade da água. A reversibilidade e intensidade desses impactos varia de acordo com o tipo de atividade (Exploração &amp; Produção X Mid &amp; Downstream), o nível de maturidade do ativo em seu ciclo de vida (implantação, operação e descomissionamento) e a sensibilidade ambiental de cada localidade.
Entre as iniciativas implementadas para minimizar os impactos negativos, destacam-se o Projeto de Monitoramento Ambiental (PMA), o Projeto de Monitoramento de Impactos de Plataformas e Embarcações sobre a Avfauna (PMAVE), o Projeto de Controle de Poluição (PCP), o Projeto de Prevenção e Controle de Espécies Exóticas (PPCEX), o Projeto de Monitoramento da Morfodinâmica Costeira da Praia de Soledade, o Projeto de Comunicação Social (PCS), o Projeto de Educação Ambiental (PEA) e o Projeto de Educação Ambiental dos Trabalhadores (PEAT).</t>
  </si>
  <si>
    <t>Bioma</t>
  </si>
  <si>
    <t>Caatinga</t>
  </si>
  <si>
    <t>Mata Atlântica</t>
  </si>
  <si>
    <t>Polo Areia Branca</t>
  </si>
  <si>
    <r>
      <t>Proteção e restauração ambiental em 2024</t>
    </r>
    <r>
      <rPr>
        <b/>
        <vertAlign val="superscript"/>
        <sz val="10"/>
        <color theme="2"/>
        <rFont val="Century Gothic"/>
        <family val="2"/>
        <scheme val="minor"/>
      </rPr>
      <t>1</t>
    </r>
  </si>
  <si>
    <r>
      <t>Habitats sob proteção (hectares)</t>
    </r>
    <r>
      <rPr>
        <b/>
        <vertAlign val="superscript"/>
        <sz val="10"/>
        <color theme="2"/>
        <rFont val="Century Gothic"/>
        <family val="2"/>
        <scheme val="minor"/>
      </rPr>
      <t>2</t>
    </r>
  </si>
  <si>
    <r>
      <t>Habitats em restauração (hectares)</t>
    </r>
    <r>
      <rPr>
        <b/>
        <vertAlign val="superscript"/>
        <sz val="10"/>
        <color theme="2"/>
        <rFont val="Century Gothic"/>
        <family val="2"/>
        <scheme val="minor"/>
      </rPr>
      <t>3</t>
    </r>
  </si>
  <si>
    <t>1. Refere-se apenas aos ativos onshore, uma vez que a proteção e restauração de habitats não se aplica aos ativos offshore.
2. Abrange áreas enquadradas como Área de Preservação Permanente (APP) e Reserva Legal (RL) das unidades.
3. Abrange áreas com atividade de recuperação (plantio ou manejo) no contexto de licenciamento ambiental das unidades. A efetividade das medidas de restauração é verificada pelos órgãos licenciadores.</t>
  </si>
  <si>
    <t>Nossas unidades onshore promovem diversas iniciativas voltadas à proteção e recuperação de habitats. Nessas localidades, mantemos cerca de 29 mil hectares de áreas enquadradas como Áreas de Preservação Permanente (APPs) e Reserva Legal, conduzimos programas de educação ambiental para as comunidades e os trabalhadores, firmamos parcerias com associações e institutos de pesquisa e direcionamos recursos para a recuperação de 106 hectares áreas degradadas.
Merece destaque nesse contexto o Projeto Reflorescer, que combina a proteção da biodiversidade ao desenvolvimento da agricultura familiar. Em parceria com a Associação Norte-Rio-Grandense de Engenheiros Agrônomos (Anea), o Reflorescer foi iniciado em 2023 nos municípios de Afonso Bezerra, Pendências e Alto do Rodrigues (RN), região no entorno do Complexo Potiguar e beneficiará cerca de 1.600 pessoas até 2025. A iniciativa promove a regeneração natural de uma área de 60 hectares com mudas nativas da caatinga, além de conduzir ações de incentivo à agricultura familiar e hortas educativas para a comunidade, contribuindo para a segurança alimentar e o desenvolvimento sustentável da região.
Outra parceria relevante conduzida em 2024 esteve focada no desenvolvimento de pesquisa científica. Em conjunto com pesquisadores do Programa de Manejo de Solo e Água da Universidade Federal Rural do Semi-Árido (Ufersa), estamos desenvolvendo dois projetos: um que avalia viabilidade técnica de utilizar água produzida de petróleo tratada em nosso Ativo Industrial de Guamaré para a irrigação de cultivos energéticos; e outro voltado à implantação de capina química em áreas da Companhia para conter o desenvolvimento de arbustos e plantas daninhas que oferecem condições de risco à segurança e à operação.</t>
  </si>
  <si>
    <t>Offshore</t>
  </si>
  <si>
    <t>IUCN 2021</t>
  </si>
  <si>
    <t>MMA 2014</t>
  </si>
  <si>
    <t>ICMBio/
MMA 2018</t>
  </si>
  <si>
    <t>Criticamente ameaçadas</t>
  </si>
  <si>
    <t>Ameaçadas</t>
  </si>
  <si>
    <t>Vulneráveis</t>
  </si>
  <si>
    <t>Quase ameaçadas</t>
  </si>
  <si>
    <t>Pouco preocupantes</t>
  </si>
  <si>
    <t>Dados insuficientes</t>
  </si>
  <si>
    <t>Emissões atmosféricas não GEE (toneladas)</t>
  </si>
  <si>
    <t>CO</t>
  </si>
  <si>
    <t>NOx</t>
  </si>
  <si>
    <t>SOx</t>
  </si>
  <si>
    <t>Compostos orgânicos voláteis (VOCs)</t>
  </si>
  <si>
    <t>Poluentes atmosféricos perigosos (HAP)</t>
  </si>
  <si>
    <t>Material particulado (PM10)</t>
  </si>
  <si>
    <t>Perigosos</t>
  </si>
  <si>
    <t>Não perigosos</t>
  </si>
  <si>
    <t>Desviados de disposição final</t>
  </si>
  <si>
    <t>Reciclagem</t>
  </si>
  <si>
    <t>Beneficiamento</t>
  </si>
  <si>
    <t>Estação de tratamento</t>
  </si>
  <si>
    <t>Rerrefino</t>
  </si>
  <si>
    <t xml:space="preserve">Limpeza/Descontaminação </t>
  </si>
  <si>
    <t>Coprocessamento</t>
  </si>
  <si>
    <t>Biodigestão</t>
  </si>
  <si>
    <t xml:space="preserve">Triagem e transbordo </t>
  </si>
  <si>
    <t>Total desviado de disposição final</t>
  </si>
  <si>
    <t>Destinados para disposição final</t>
  </si>
  <si>
    <t>Aterro</t>
  </si>
  <si>
    <t>Incineração</t>
  </si>
  <si>
    <t>Recuperação energética</t>
  </si>
  <si>
    <t>Total destinado para disposição final</t>
  </si>
  <si>
    <t>Total de resíduos gerados</t>
  </si>
  <si>
    <t>Armazenados no local</t>
  </si>
  <si>
    <t>Mid &amp; Downstream</t>
  </si>
  <si>
    <t>Detonação</t>
  </si>
  <si>
    <t>Autoclave</t>
  </si>
  <si>
    <t>Reprocessamento/ Preparação para reutilização</t>
  </si>
  <si>
    <t>Água produzida</t>
  </si>
  <si>
    <t>Superficial</t>
  </si>
  <si>
    <t>Subterrânea</t>
  </si>
  <si>
    <t>Captada do mar</t>
  </si>
  <si>
    <t>Fornecida por terceiros</t>
  </si>
  <si>
    <t>Descartada no mar</t>
  </si>
  <si>
    <t>SASB EM-EP-140a.1 | (1) Total de água captada, (2) total de água consumida, porcentagem de cada um em regiões com estresse hídrico de linha de base alto ou extremamente alto</t>
  </si>
  <si>
    <r>
      <t>Total de água captada (mil m</t>
    </r>
    <r>
      <rPr>
        <vertAlign val="superscript"/>
        <sz val="9"/>
        <color theme="1"/>
        <rFont val="Century Gothic"/>
        <family val="2"/>
        <scheme val="minor"/>
      </rPr>
      <t>3</t>
    </r>
    <r>
      <rPr>
        <sz val="9"/>
        <color theme="1"/>
        <rFont val="Century Gothic"/>
        <family val="2"/>
        <scheme val="minor"/>
      </rPr>
      <t>)</t>
    </r>
  </si>
  <si>
    <r>
      <t>Total de água consumida (mil m</t>
    </r>
    <r>
      <rPr>
        <vertAlign val="superscript"/>
        <sz val="9"/>
        <color theme="1"/>
        <rFont val="Century Gothic"/>
        <family val="2"/>
        <scheme val="minor"/>
      </rPr>
      <t>3</t>
    </r>
    <r>
      <rPr>
        <sz val="9"/>
        <color theme="1"/>
        <rFont val="Century Gothic"/>
        <family val="2"/>
        <scheme val="minor"/>
      </rPr>
      <t>)</t>
    </r>
  </si>
  <si>
    <r>
      <t>Percentual captado em área com estresse hídrico</t>
    </r>
    <r>
      <rPr>
        <vertAlign val="superscript"/>
        <sz val="9"/>
        <color theme="1"/>
        <rFont val="Century Gothic"/>
        <family val="2"/>
        <scheme val="minor"/>
      </rPr>
      <t>1</t>
    </r>
  </si>
  <si>
    <r>
      <t>Captação em área com estresse hídrico (mil m</t>
    </r>
    <r>
      <rPr>
        <vertAlign val="superscript"/>
        <sz val="9"/>
        <color theme="1"/>
        <rFont val="Century Gothic"/>
        <family val="2"/>
        <scheme val="minor"/>
      </rPr>
      <t>3</t>
    </r>
    <r>
      <rPr>
        <sz val="9"/>
        <color theme="1"/>
        <rFont val="Century Gothic"/>
        <family val="2"/>
        <scheme val="minor"/>
      </rPr>
      <t>)</t>
    </r>
    <r>
      <rPr>
        <vertAlign val="superscript"/>
        <sz val="9"/>
        <color theme="1"/>
        <rFont val="Century Gothic"/>
        <family val="2"/>
        <scheme val="minor"/>
      </rPr>
      <t>1</t>
    </r>
  </si>
  <si>
    <t>Indicadores de água produzida conforme Norma SASB</t>
  </si>
  <si>
    <t>Indicadores de água captada e consumida conforme Norma SASB</t>
  </si>
  <si>
    <t>Percentual descartado</t>
  </si>
  <si>
    <t>Percentual injetado</t>
  </si>
  <si>
    <t>Hidrocarbonetos nos descartes de água (t)</t>
  </si>
  <si>
    <t>1. Este indicador SASB não foi reportado pela 3R em anos anteriores, por isso os dados históricos não estão disponíveis.</t>
  </si>
  <si>
    <r>
      <t xml:space="preserve">Volume de água produzida e </t>
    </r>
    <r>
      <rPr>
        <i/>
        <sz val="9"/>
        <color theme="1"/>
        <rFont val="Century Gothic"/>
        <family val="2"/>
        <scheme val="minor"/>
      </rPr>
      <t>flowback</t>
    </r>
    <r>
      <rPr>
        <sz val="9"/>
        <color theme="1"/>
        <rFont val="Century Gothic"/>
        <family val="2"/>
        <scheme val="minor"/>
      </rPr>
      <t xml:space="preserve"> (mil m</t>
    </r>
    <r>
      <rPr>
        <vertAlign val="superscript"/>
        <sz val="9"/>
        <color theme="1"/>
        <rFont val="Century Gothic"/>
        <family val="2"/>
        <scheme val="minor"/>
      </rPr>
      <t>3</t>
    </r>
    <r>
      <rPr>
        <sz val="9"/>
        <color theme="1"/>
        <rFont val="Century Gothic"/>
        <family val="2"/>
        <scheme val="minor"/>
      </rPr>
      <t>)</t>
    </r>
  </si>
  <si>
    <t>Combustíveis não renováveis</t>
  </si>
  <si>
    <t>Diesel marítimo A</t>
  </si>
  <si>
    <t>Gás natural</t>
  </si>
  <si>
    <t>Diesel</t>
  </si>
  <si>
    <t>Óleo tratado</t>
  </si>
  <si>
    <t>Combustíveis renováveis</t>
  </si>
  <si>
    <t>Etanol</t>
  </si>
  <si>
    <t>Eletricidade</t>
  </si>
  <si>
    <t>Energia elétrica adquirida</t>
  </si>
  <si>
    <t>Total de energia consumida</t>
  </si>
  <si>
    <t>Subtotal combustíveis não renováveis</t>
  </si>
  <si>
    <t>GRI 302-3 | Intensidade energética</t>
  </si>
  <si>
    <r>
      <t>Indicadores de intensidade energética (GJ/boe)</t>
    </r>
    <r>
      <rPr>
        <b/>
        <vertAlign val="superscript"/>
        <sz val="10"/>
        <color theme="2"/>
        <rFont val="Century Gothic"/>
        <family val="2"/>
        <scheme val="minor"/>
      </rPr>
      <t>1</t>
    </r>
  </si>
  <si>
    <t>1. Calculados como o total de energia consumida nas operações (conteúdo GRI 302-1) dividido pela produção. Nos anos anteriores, a Enauta adotou premissa distinta (consumo de eletricidade por colaborador), por isso os dados históricos abrangem apenas a 3R.</t>
  </si>
  <si>
    <t>Emissões brutas</t>
  </si>
  <si>
    <t>Emissões biogênicas</t>
  </si>
  <si>
    <t>Remoções biogênicas</t>
  </si>
  <si>
    <t>CO2</t>
  </si>
  <si>
    <t>CH4</t>
  </si>
  <si>
    <t>N2O</t>
  </si>
  <si>
    <t>HFCs</t>
  </si>
  <si>
    <t>Flaring</t>
  </si>
  <si>
    <t>Outras combustões</t>
  </si>
  <si>
    <t>Emissões fugitivas</t>
  </si>
  <si>
    <t>Escolha de compra</t>
  </si>
  <si>
    <t>Não houve investimento em energia renovável em 2024, tampouco receita pela venda de energia renovável.</t>
  </si>
  <si>
    <t>Não temos informações para responder a este indicador SASB, pois a Companhia não realizou análise de sensibilidde de suas reservas a cenários de projeção que contabilizam a precificação de emissões de carbono. Estamos aprimorando nossas práticas para avaliação desse aspecto a fim de apresentar a informação solicitada por este indicador SASB no próximo ciclo de relato.</t>
  </si>
  <si>
    <t>Não temos informações para responder a este indicador SASB, pois a Companhia não realizou estimativa das emissões de dióxido de carbono incorporadas em nossas reservas provadas. Estamos aprimorando nossas práticas para avaliação desse aspecto a fim de apresentar a informação solicitada por este indicador SASB no próximo ciclo de relato.</t>
  </si>
  <si>
    <t>Por meio do engajamento em entidades setoriais e iniciativas externas, temos acompanhado as esferas governamentais que têm manifestado apoio ao estabelecimento de um mercado internacional de carbono mais robusto e transparente. Avaliamos que a transição gradativa para uma matriz energética global com maior participação de fontes renováveis e biocombustíveis será sustentada pela coexistência com fontes de energia de origem fóssil, como o óleo e o gás natural. Também analisamos os riscos e as oportunidades das mudanças climáticas para o nosso planejamento estratégico, agindo para responder adequadamente a essas questões de maneira integrada em todas as atividades.</t>
  </si>
  <si>
    <t>Diante dos potenciais riscos econômicos, sociais e ambientais que as mudanças climáticas podem gerar e afetar o ambiente de negócios no qual estamos inseridos, nossa estrutura de governança e gestão dos riscos e oportunidades climáticas abrange diferentes áreas e instâncias hierárquicas da Brava Energia. A supervisão de questões climáticas é realizada pelas áreas de negócio, Compliance e Riscos e Auditoria interna, com o envolvimento do Comitê de Auditoria, Diretoria Executiva e Conselho de Administração.
Ao longo de 2024, revisamos nossa matriz de riscos corporativos a partir da consolidação da Brava Energia, incluindo nela os riscos físicos e de transição associados ao contexto de mudanças climáticas. Esse processo foi conduzido de acordo com as diretrizes da Política de Gerenciamento de Riscos Corporativos, que tem como objetivo viabilizar a identificação, avaliação, priorização, tratamento, comunicação e razoável redução do grau de incerteza no alcance dos objetivos e na preservação de valor da Companhia. Como resultado, mapeamos dois riscos prioritários no tema, para os quais foram definidos fatores de riscos, ações de mitigação e indicadores de controle. Não temos atualmente a quantificação dos impactos financeiros associados a esses riscos. A expectativa é incluir tais análises nos processos corporativos até 2026, permitindo, inclusive, atender aos requisitos da Resolução nº 193 da Comissão de Valores Mobiliários (CVM).
O primeiro deles está relacionado a impactos físicos das mudanças climáticas. A ocorrência de eventos climáticos extremos, como tempestades, enchentes e ondas de calor, podem prejudicar a continuidade das operações e afetar a logística e distribuição no segmento mid &amp; downstream, resultando em perdas financeiras, danos ambientais e impactos à segurança dos trabalhadores. O outro trata de riscos de transição e refere-se aos potenciais impactos reputacionais e financeiros (penalidades ou restrições de financiamento) decorrentes de eventual dificuldade em cumprir novas regulamentações ambientais e de mudanças climáticas, como mecanismos de limitação ou taxação de emissões de gases de efeito estufa (GEE).
No viés de gestão das oportunidades relacionadas ao contexto de mudanças climáticas, buscamos o desenvolvimento de iniciativas e projetos de pesquisa, e desenvolvimento (P&amp;D) que possam contribuir para a mitigação de impactos negativos e a ecoeficiência operacional. A Comissão de Projetos, formada por executivos da Companhia, avalia a viabilidade de projetos relacionados a geração solar, injeção de aditivos para eficiência nos processos de queima, uso de energia renovável para alimentação de geradores de vapor e aproveitamento de gás natural, entre outras linhas de atuação com caráter sustentável. No âmbito dos projetos de P&amp;D, as oportunidades incluem, por exemplo, tecnologias de compensação de carbono.
De forma complementar, implementamos em 2025 uma Comissão de Mudanças Climáticas e Gestão de Gases de Efeito Estufa para avaliar e responder adequadamente aos critérios da Lei nº 15.042/2024, que instituiu o Sistema Brasileiro de Comércio de Emissões de Gases de Efeito Estufa (SBCE). A Comissão contará com reuniões periódicas ao longo do ano para discutir oportunidades e estratégias nesse tema, como a potencial ampliação do Projeto Mangues do Rio, que utilizou a metodologia da iniciativa Science Based Target (SBTI) para desenvolver ações de compensação de carbono no bioma manguezal.</t>
  </si>
  <si>
    <t>Brava Energia</t>
  </si>
  <si>
    <t>Consumo de energia dentro da Companhia (GJ)</t>
  </si>
  <si>
    <t>O consumo de energia fora da Companhia está relacionado principalmente às embarcações de apoio dos campos offshore. Em 2024, a energia consumida nas atividades fora do controle operacional da Brava foi de 1,4 milhão de GJ. O Campo de Atlanta, que foi responsável por 59% do total no período, mais que dobrou seu consumo em relação ao ano anterior, devido à instalação do Sistema Definitivo paralelamente à operação do Sistema de Produção Antecipada.
O consumo de energia fora da Companhia é monitorado mensalmente via sistema especializado e com o apoio de planilhas internas, de maneira integrada ao controle de emissões de gases de efeito estufa (GEE).</t>
  </si>
  <si>
    <t>Consumo de energia fora da Companhia (GJ)</t>
  </si>
  <si>
    <t>Representatividade das emissões de metano sobre o total</t>
  </si>
  <si>
    <t>Percentual das emissões sujeitas a algum tipo de regulação</t>
  </si>
  <si>
    <t xml:space="preserve">O primeiro inventário de emissões de GEE da Brava Energia, em seu primeiro ano de criação (que ocorreu em 01/08/2024), nos proporcionará uma base sólida para avaliar o perfil de emissões da nova companhia e identificar oportunidades de melhoria. A partir dessa análise, será possível desenvolver e implementar ações voltadas para a redução das emissões de escopo 1, priorizando iniciativas com menor impacto socioambiental e alinhadas às metas de curto prazo. Essas ações terão como foco equilibrar os desafios das mudanças climáticas com a necessidade de manter a competitividade em um cenário de transição energética global, por meio da elaboração de um plano estratégico.
Nossa abordagem estratégica reconhece a coexistência de fontes fósseis, como óleo e gás natural, com a transição para uma matriz energética global mais limpa, baseada em fontes renováveis e biocombustíveis. Enxergamos essa transição gradativa como essencial para garantir segurança energética e viabilidade econômica, enquanto avançamos na redução de emissões e na incorporação de soluções tecnológicas.
Além disso, o aprimoramento contínuo dos dados e indicadores será indispensável para garantir a conformidade com padrões regulatórios e de mercado, como as normas IFRS de Sustentabilidade S1 e S2 (Resolução CVM nº 193) e a Lei nº 15.042/2024 (Sistema Brasileiro de Comércio de Emissões), atendendo às expectativas de investidores e demais stakeholders. 
</t>
  </si>
  <si>
    <r>
      <t>Água doce</t>
    </r>
    <r>
      <rPr>
        <b/>
        <vertAlign val="superscript"/>
        <sz val="10"/>
        <color theme="2"/>
        <rFont val="Century Gothic"/>
        <family val="2"/>
        <scheme val="minor"/>
      </rPr>
      <t>1</t>
    </r>
  </si>
  <si>
    <r>
      <t>Outra água</t>
    </r>
    <r>
      <rPr>
        <b/>
        <vertAlign val="superscript"/>
        <sz val="10"/>
        <color theme="2"/>
        <rFont val="Century Gothic"/>
        <family val="2"/>
        <scheme val="minor"/>
      </rPr>
      <t>2</t>
    </r>
  </si>
  <si>
    <r>
      <t>Em áreas com estresse hídrico</t>
    </r>
    <r>
      <rPr>
        <u/>
        <vertAlign val="superscript"/>
        <sz val="9"/>
        <color theme="2"/>
        <rFont val="Century Gothic"/>
        <family val="2"/>
        <scheme val="minor"/>
      </rPr>
      <t>3</t>
    </r>
  </si>
  <si>
    <t>1. Água com concentração de sólidos totais dissolvidos (STD) igual ou menor que 1 g/l.
2. Água com concentração de STD maior que 1 g/l.
3.Considera as unidades localizadas em áreas com risco geral de estresse hídrico alto ou extremamente alto, conforme Water Risk Atlas do World Resources Institute.</t>
  </si>
  <si>
    <t>Total em áreas com estresse hídrico</t>
  </si>
  <si>
    <r>
      <t>Captação de água por fonte e unidade em 2024 (mil m</t>
    </r>
    <r>
      <rPr>
        <b/>
        <vertAlign val="superscript"/>
        <sz val="10"/>
        <color theme="2"/>
        <rFont val="Century Gothic"/>
        <family val="2"/>
        <scheme val="minor"/>
      </rPr>
      <t>3</t>
    </r>
    <r>
      <rPr>
        <b/>
        <sz val="10"/>
        <color theme="2"/>
        <rFont val="Century Gothic"/>
        <family val="2"/>
        <scheme val="minor"/>
      </rPr>
      <t>)</t>
    </r>
  </si>
  <si>
    <r>
      <t>Captação de água por fonte (mil m</t>
    </r>
    <r>
      <rPr>
        <b/>
        <vertAlign val="superscript"/>
        <sz val="10"/>
        <color theme="2"/>
        <rFont val="Century Gothic"/>
        <family val="2"/>
        <scheme val="minor"/>
      </rPr>
      <t>3</t>
    </r>
    <r>
      <rPr>
        <b/>
        <sz val="10"/>
        <color theme="2"/>
        <rFont val="Century Gothic"/>
        <family val="2"/>
        <scheme val="minor"/>
      </rPr>
      <t>)</t>
    </r>
  </si>
  <si>
    <r>
      <t>Descarte de água por fonte (mil m</t>
    </r>
    <r>
      <rPr>
        <b/>
        <vertAlign val="superscript"/>
        <sz val="10"/>
        <color theme="2"/>
        <rFont val="Century Gothic"/>
        <family val="2"/>
        <scheme val="minor"/>
      </rPr>
      <t>3</t>
    </r>
    <r>
      <rPr>
        <b/>
        <sz val="10"/>
        <color theme="2"/>
        <rFont val="Century Gothic"/>
        <family val="2"/>
        <scheme val="minor"/>
      </rPr>
      <t>)</t>
    </r>
  </si>
  <si>
    <r>
      <t>Descarte de água por fonte e unidade em 2024 (mil m</t>
    </r>
    <r>
      <rPr>
        <b/>
        <vertAlign val="superscript"/>
        <sz val="10"/>
        <color theme="2"/>
        <rFont val="Century Gothic"/>
        <family val="2"/>
        <scheme val="minor"/>
      </rPr>
      <t>3</t>
    </r>
    <r>
      <rPr>
        <b/>
        <sz val="10"/>
        <color theme="2"/>
        <rFont val="Century Gothic"/>
        <family val="2"/>
        <scheme val="minor"/>
      </rPr>
      <t>)</t>
    </r>
  </si>
  <si>
    <t>Descartada por terceiros</t>
  </si>
  <si>
    <r>
      <t>Consumo de água (mil m</t>
    </r>
    <r>
      <rPr>
        <b/>
        <vertAlign val="superscript"/>
        <sz val="10"/>
        <color theme="2"/>
        <rFont val="Century Gothic"/>
        <family val="2"/>
        <scheme val="minor"/>
      </rPr>
      <t>3</t>
    </r>
    <r>
      <rPr>
        <b/>
        <sz val="10"/>
        <color theme="2"/>
        <rFont val="Century Gothic"/>
        <family val="2"/>
        <scheme val="minor"/>
      </rPr>
      <t>)</t>
    </r>
  </si>
  <si>
    <t>Total de água captada</t>
  </si>
  <si>
    <t>Total de água descartada</t>
  </si>
  <si>
    <t>Consumo de água</t>
  </si>
  <si>
    <r>
      <t>Total de água reinjetada</t>
    </r>
    <r>
      <rPr>
        <vertAlign val="superscript"/>
        <sz val="9"/>
        <color theme="1"/>
        <rFont val="Century Gothic"/>
        <family val="2"/>
        <scheme val="minor"/>
      </rPr>
      <t>1</t>
    </r>
  </si>
  <si>
    <r>
      <t>Em áreas com estresse hídrico</t>
    </r>
    <r>
      <rPr>
        <u/>
        <vertAlign val="superscript"/>
        <sz val="9"/>
        <color theme="2"/>
        <rFont val="Century Gothic"/>
        <family val="2"/>
        <scheme val="minor"/>
      </rPr>
      <t>2</t>
    </r>
  </si>
  <si>
    <r>
      <t>Unidades de Conservaçãos afetadas</t>
    </r>
    <r>
      <rPr>
        <b/>
        <vertAlign val="superscript"/>
        <sz val="10"/>
        <color theme="2"/>
        <rFont val="Century Gothic"/>
        <family val="2"/>
        <scheme val="minor"/>
      </rPr>
      <t>3</t>
    </r>
  </si>
  <si>
    <r>
      <t>Tipo de interferência</t>
    </r>
    <r>
      <rPr>
        <b/>
        <vertAlign val="superscript"/>
        <sz val="10"/>
        <color theme="2"/>
        <rFont val="Century Gothic"/>
        <family val="2"/>
        <scheme val="minor"/>
      </rPr>
      <t>2</t>
    </r>
  </si>
  <si>
    <t>1. As unidades não listadas nesta tabela não possuem interferência sobre Unidades de Conservação.
2. Classificada em duas categorias: próxima (até 10 km de distância da Unidade de Conservação); e sobreposta (localizada dentro da Unidade de Conservação.
3. Considera as Unidades de Conservação previstas no Sistema Nacional de Unidades de Conservação da Natureza e áreas de alto valor para a sociobiodiversidade reconhecidas por entidades, organizações e iniciativas multilaterais como de particular sensibilidade e relevância para o patrimônio natural, cultural e social (principalmente, mas não apenas, para povos indígenas e comunidades tradicionais). Abrange, entre outras, Áreas Prioritárias para a Biodiversidade (MMA), áreas reconhecidas pela Unesco e bens protegidos pelo Iphan.</t>
  </si>
  <si>
    <t>Onshore + Mid &amp; Downstream</t>
  </si>
  <si>
    <t>Espécies ameaçadas de extinção identificadas nas unidades em 2024 
por nível de risco</t>
  </si>
  <si>
    <t>1. Todos os resíduos são destinados fora da Companhia por empresas especializadas.</t>
  </si>
  <si>
    <r>
      <t>Resíduos gerados por segmento em 2024 (toneladas)</t>
    </r>
    <r>
      <rPr>
        <b/>
        <vertAlign val="superscript"/>
        <sz val="10"/>
        <color theme="2"/>
        <rFont val="Century Gothic"/>
        <family val="2"/>
        <scheme val="minor"/>
      </rPr>
      <t>1</t>
    </r>
  </si>
  <si>
    <t>Despressurização/  Descaracterização</t>
  </si>
  <si>
    <r>
      <t>Resíduos gerados (toneladas)</t>
    </r>
    <r>
      <rPr>
        <b/>
        <vertAlign val="superscript"/>
        <sz val="10"/>
        <color theme="2"/>
        <rFont val="Century Gothic"/>
        <family val="2"/>
        <scheme val="minor"/>
      </rPr>
      <t>1</t>
    </r>
  </si>
  <si>
    <t>Encerramos o ano de 2024 com 1.126 colaboradores em nosso quadro funcional, sendo 99% deles com contrato por prazo indeterminado e jornada integral de trabalho. Na comparação com o headcount registrado pelas empresas 3R e Enauta em 2023, tivemos um aumento de 19%, reflexo do desenvolvimento das atividades no segmento mid &amp; downstream.</t>
  </si>
  <si>
    <t>1. Considera os profissionais com vínculo empregatício e ativos na data-base de 31/12, conforme dados do sistema ADP.
2. Abrange os diretores estatutários, aprendizes e contratados CLT por prazo determinado.</t>
  </si>
  <si>
    <t>1. Considera os profissionais com vínculo empregatício e ativos na data-base de 31/12, conforme dados do sistema ADP.
2. Abrange os aprendizes e contratados CLT com jornada de 6 horas diárias.</t>
  </si>
  <si>
    <t>Não possuímos reservas dentro de ou próximo a terras indígenas.</t>
  </si>
  <si>
    <t>Nosso relacionamento com as comunidades baseia-se em processos participativos e inclusivos, mapeamento de lideranças locais e desenvolvimento de ações que respondam às demandas e percepções das comunidades. Essa abordagem visa manter um relacionamento ético, transparente e equilibrado com as populações, inclusive as tradicionais, no entorno de nossas operações. 
A promoção e a valorização dos direitos humanos são fundamentais em nossa Companhia e estão presentes em todos os elos da nossa cadeia de valor. Esse compromisso está expresso em nossa Política de Direitos Humanos, que reafirma nosso endosso à Declaração Universal dos Direitos Humanos, no Código de Ética e Conduta e em outros normativos de governança para garantir uma conduta responsável dos negócios.</t>
  </si>
  <si>
    <r>
      <t>Terceiros</t>
    </r>
    <r>
      <rPr>
        <vertAlign val="superscript"/>
        <sz val="9"/>
        <color theme="1"/>
        <rFont val="Century Gothic"/>
        <family val="2"/>
        <scheme val="minor"/>
      </rPr>
      <t>2</t>
    </r>
  </si>
  <si>
    <r>
      <t>Média de horas de treinamento em SST e resposta a emergências</t>
    </r>
    <r>
      <rPr>
        <vertAlign val="superscript"/>
        <sz val="9"/>
        <color theme="1"/>
        <rFont val="Century Gothic"/>
        <family val="2"/>
        <scheme val="minor"/>
      </rPr>
      <t>2</t>
    </r>
  </si>
  <si>
    <t>Não houve caso de doença ocupacional envolvendo colaboradores ou terceiros em nossas operações em 2024.</t>
  </si>
  <si>
    <t>Recursos financeiros relacionados a encerramento e reabilitação (R$ mil)</t>
  </si>
  <si>
    <t>O provisionamento de valores para o abandono de poços é atualizado anualmente ou quando identificamos alguma necessidade de correção. Os valores são inicialmente mensurados pelo prazo de vida útil econômica de cada projeto e trazidos a valor presente, sendo as revisões reconhecidas como custo do imobilizado e os efeitos da passagem do tempo (reversão do desconto) alocados diretamente no resultado financeiro líquido. Os saldos do passivo de abanrono já contemplam o decomissioning share agreement incluído nos contratos de aquisição dos ativos. Os custos anuais para atividades de abandono são incluídos no orçamento da Companhia e monitorados mensalmente.</t>
  </si>
  <si>
    <t>1. Redução na comparação anual decorrente de parada total da produção em março de 2024 para manutenção do sistema de dilúvio da unidade.
2. Ativo passou a ser operado pela Brava em 31/12/2024, por isso as informações do período não estão disponíveis.</t>
  </si>
  <si>
    <t>Data de lavratura ou início do processo</t>
  </si>
  <si>
    <t>Potencial impacto significativo</t>
  </si>
  <si>
    <t>Contexto da não conformidade</t>
  </si>
  <si>
    <t>Status atual</t>
  </si>
  <si>
    <t>48610.212342/2024-02</t>
  </si>
  <si>
    <t>Autuação por suposta comercialização de gás natural fora das especificações estabelecidas pela normativa da ANP. Apresentamos defesa alegando que o certificado impugnado foi substituído, e que o certificado atual demonstrava a conformidade com a especificação indicada.</t>
  </si>
  <si>
    <t>Aguardamos decisão de mérito.</t>
  </si>
  <si>
    <t>Registro do caso de não conformidade</t>
  </si>
  <si>
    <t>48610.239378/2023-44</t>
  </si>
  <si>
    <t xml:space="preserve">Multa de R$ 20.000,00 a 
R$ 5.000.000,00 e/ou interdição 
( art. 5º, inciso III, da Lei nº 9.847/99)  </t>
  </si>
  <si>
    <t>48610.212351/2024-95</t>
  </si>
  <si>
    <t>Autuação por comercialização de óleo diesel marítimo fora das especificações estabelecidas pela normativa da ANP. O caso refere-se a fois lotes de óleo diesel marítimo com acidez fora dos parâmetros da Resolução nº  903/2022 da ANP. Apresentamos defesa alegando que  a sanção penuciária é desproporcional, uma vez que a infração não causou quaisquer impactos, além de o volume comercializado ter sido muito reduzido.</t>
  </si>
  <si>
    <t>Autuação por suposta comercialização de óleo diesel marítimo fora das especificações estabelecidas pela normativa da ANP. Apresentamos defesa alegando que o certificado impugnado apenas substituía certificado anterior que já era objeto de Auto de Infração perante a ANP.</t>
  </si>
  <si>
    <t>Agência Nacional do Petróleo, Gás Natural e  e Biocombustíveis (ANP)</t>
  </si>
  <si>
    <t>Instituto de Desenvolvimento Sustentável e Meio Ambiente (Idema)</t>
  </si>
  <si>
    <t>2024-212965/TEC-AIDM-0665</t>
  </si>
  <si>
    <t>Multa de R$ 500,00 a 
R$ 10.000.000,00</t>
  </si>
  <si>
    <t xml:space="preserve">Autuação descumprimento das condicionantes de nº 3 e 4 da Licença Ambiental nº2022-185456/TEC-RLO-0474, em função da observância de irregularidades no poço petrolífero de código 7-CAM-0421-RN devido à não adoção de medidas preventivas e de mitigação contra a ocorrência de acidentes/incidentes. </t>
  </si>
  <si>
    <t>Aguardamos decisão do Idema.</t>
  </si>
  <si>
    <t>2024-212964/TEC-AIDM-0664</t>
  </si>
  <si>
    <t>Autuação por operar o Poço Petrolífero de Código nº 7-CAM-1563D-RN sem a devida licença ambiental.</t>
  </si>
  <si>
    <t>2024-215394/TEC/AIDM-0700</t>
  </si>
  <si>
    <t>Autuação por descumprimento da condicionante nº 9 da Licença Ambiental 2020-150092/TEC/RLO-0331, em função do suposto não envio do Relatório de Atendimento às condicionantes, em conjunto com o Relatório Fotográfico.</t>
  </si>
  <si>
    <t>2024-216338/TEC/AIDM-0715</t>
  </si>
  <si>
    <t>Autuação por descumprimento dass condicionantes nº 06 e 14 da licença ambiental n° 2022-183703/TEC/LI-0150, em razão de, supostamente, estar operando o poço petrolífero de código 7-CAM-1549-RN sem a devida licença ambiental.</t>
  </si>
  <si>
    <t>2024-216612/TEC-AIDM-0719</t>
  </si>
  <si>
    <t xml:space="preserve">Autuação por descumprimento das condicionantes nº 07 e 14 da licença ambiental n° 2022-183701/TEC/LI-0149, por supostamente operar o  poço petrolífero de código 7-CAM-1552-RN sem a devida licença ambiental. </t>
  </si>
  <si>
    <t>2024-213843/TEC/AIDM-0683</t>
  </si>
  <si>
    <t>2024-216526/TEC/AIDM-0717</t>
  </si>
  <si>
    <t>Autuação por supostamente operar sem licença ambiental, entre 24/07/2020 e 19/05/2024,  oito linhas de surgência, localizadas no campo de produção de petróleo e gás natural de Macau, no Rio Grande do Norte.</t>
  </si>
  <si>
    <t xml:space="preserve">Autuação por supostamente operado sem licença ambiental, de 24/07/2020 até 19/05/2024,  29 linhas de surgência, localizadas no campo de produção de petróleo e gás natural de Macau, no Rio Grande do Norte. </t>
  </si>
  <si>
    <t>Autuação por suposta ausência de licença válida para operação do oleoduto, descumprindo a condicionante da licença anterior.</t>
  </si>
  <si>
    <t>2024-217525/TEC/AIDM-0730</t>
  </si>
  <si>
    <t>Autuação lavrada em face da Petrobras, com pagamento a ser efetuado pela Brava, por supostamente operar os Poços nº 7-ET-1912-RN 7-ET-1915-RN sem a devida licença ambiental.</t>
  </si>
  <si>
    <t>2024-217526/TEC/AIDM-0731</t>
  </si>
  <si>
    <t>2024-217528/TEC/AIDM-0732</t>
  </si>
  <si>
    <t>2024-217529/TEC/AIDM-0733</t>
  </si>
  <si>
    <t>Autuação lavrada em face da Petrobras, com pagamento a ser efetuado pela Brava, por supostamente operar poços sem a devida licença ambiental.</t>
  </si>
  <si>
    <t>Autuação lavrada em face da Petrobras, com pagamento a ser efetuado pela Brava, por supostamente operar o Poço 7-ET-1892-RN sem a devida licença ambiental.</t>
  </si>
  <si>
    <t>Autuação lavrada em face da Petrobras, com pagamento a ser efetuado pela Brava, por supostamente operar o Poço  7-CAM-1392D-RN sem a devida licença ambiental.</t>
  </si>
  <si>
    <t>Processos judiciais</t>
  </si>
  <si>
    <t>0801568-02.2020.8.20.5105</t>
  </si>
  <si>
    <t>O município de Macau ajuizou ação, alegando ter comprovado sua titularidade sobre dois imóveis localizados em Terras da Conceição e a ausência de recebimento dos pagamentos devidos referentes às instalações e poços de produção, desde o início da produção em 1987 até atualmente.</t>
  </si>
  <si>
    <t>Aguardamos realização de prova pericial.</t>
  </si>
  <si>
    <t>5031013-89.2022.8.08.0024</t>
  </si>
  <si>
    <t>Valor atualizado do processo: 
R$ 1.446.860.343,70</t>
  </si>
  <si>
    <t>Ação civil pública movida pela Confederação visando ao pagamento de indenização a título de danos materiais (lucros cessantes) e morais supostamente sofridos por pescadores não identificados em razão de intervenção na atividade pesqueira, pretensamente causada pela criação de uma zona de exclusão ao exercício da pesca pela exploração de petróleo e gás no Campo de Papa-Terra.</t>
  </si>
  <si>
    <t>Aguardamos decisão judicial</t>
  </si>
  <si>
    <t>5031031-13.2022.8.08.0024</t>
  </si>
  <si>
    <t xml:space="preserve">Aguardamos julgamento da apelação. </t>
  </si>
  <si>
    <t>5013594-84.2024.4.02.5101</t>
  </si>
  <si>
    <t>Sanções não monetárias podem causar interrupção das operações</t>
  </si>
  <si>
    <t>O autor busca anular o contrato de compra e venda dos ativos integrantes do Polo Potiguar, situado no Estado do Rio Grande do Norte, celebrado entre a 3R e a Petrobras, em 31.01.22.</t>
  </si>
  <si>
    <t>Aguardamos saneamento do processo.</t>
  </si>
  <si>
    <t>5059949-89.2023.4.02.5101</t>
  </si>
  <si>
    <t>O autor busca anular o contrato de compra e venda dos ativos integrantes do Polo Potiguar, situado no Estado do Rio Grande do Norte, celebrado entre a 3R e a Petrobras, em 31.01.22. Julgado improcedente o pedido do autor.</t>
  </si>
  <si>
    <t>Aguardamos eventual recurso de apelação.</t>
  </si>
  <si>
    <t>5102695-69.2023.4.02.5101</t>
  </si>
  <si>
    <t>Ação popular com pedido liminar que visa à suspensão e posterior declaração de nulidade da venda do Complexo Industrial Polo Recôncavo, bem como ao pagamento de indenização por supostos prejuízos ao erário. Foi proferida sentença de improcedência.</t>
  </si>
  <si>
    <t>Aguardamos impulso judicial.</t>
  </si>
  <si>
    <t>1050033-34.2022.4.01.3300</t>
  </si>
  <si>
    <t>Ação popular com pedido liminar que visa à suspensão e posterior declaração de nulidade da venda do Complexo Industrial Polo Rio Ventura, bem como ao pagamento de indenização por supostos prejuízos ao erário. Proferida decisão declarando incompetência do juízo para processar e julgar o feito, determinando a remessa dos autos à 17ª Vara Federal do Rio de Janeiro.</t>
  </si>
  <si>
    <t>GRI 2-16 | Comunicação de preocupações cruciais</t>
  </si>
  <si>
    <t>GRI 2-17 | Conhecimento coletivo do mais alto órgão de governança</t>
  </si>
  <si>
    <t>GRI 2-15 | Conflitos de interesse</t>
  </si>
  <si>
    <r>
      <t>Para mais informações,</t>
    </r>
    <r>
      <rPr>
        <b/>
        <u/>
        <sz val="9"/>
        <color theme="5"/>
        <rFont val="Century Gothic"/>
        <family val="2"/>
        <scheme val="minor"/>
      </rPr>
      <t xml:space="preserve"> clique aqui</t>
    </r>
    <r>
      <rPr>
        <sz val="9"/>
        <rFont val="Century Gothic"/>
        <family val="2"/>
        <scheme val="minor"/>
      </rPr>
      <t xml:space="preserve"> e consulte o item 11 de nosso Formulário de Referência.</t>
    </r>
  </si>
  <si>
    <t>O Comitê de Sustentabilidade é o principal mecanismo para ampliar o envolvimento da instância máxima de governança em temas de sustentabilidade, acompanhando as iniciativas nesse contexto e discutindo riscos e oportunidades que as temáticas ESG apresentam ao negócio. Além das reuniões previstas no calendário temático do Conselho de Administração, temos em todas as reuniões o Minuto ESG, que abrange o reporte de temas relevantes nas esferas social, ambiental e de governança.</t>
  </si>
  <si>
    <t>GRI 414-2 | Impactos sociais negativos na cadeia de fornecedores e medidas tomadas</t>
  </si>
  <si>
    <t>Durante a vigência dos contratos, os fornecedores são acompanhados por meio de avaliação de desempenho realizada pelas áreas contratantes. Essa avaliação é feita periodicamente, com frequência trimestral ou conforme determinado pelo gestor do contrato. No caso de compras de materiais, a área de Almoxarifado emite o parecer de avaliação após o recebimento dos produtos, considerando aspectos como conformidade, qualidade e pontualidade.
Com base nessas avaliações, o fornecedor recebe uma nota de desempenho e é classificado em uma das seguintes categorias:
   • Qualificado: nota ≥ 60 pontos
   • Qualificado com Restrição: nota entre 20 e 59 pontos
   • Não Qualificado: nota &lt; 20 pontos
Nos casos de classificação "qualificado com restrição" ou "não qualificado", solicitamos ao fornecedor a elaboração de um plano de ação para correção das irregularidades, que deve ser aprovado pelo gestor do contrato ou pela área requisitante. Fornecedores não qualificados são removidos da lista de aprovados e não podem participar de novos processos de contratação até que o plano de ação seja implementado. De maneira complementar, um fornecedor pode ser desqualificado de nossa base independentemente de sua pontuação caso apresente alguma não conformidade com impacto crítico na operação ou ressalva relevante de compliance.
Em 2024, 25 fornecedores foram submetidos a esse monitoramento, não tendo sido identificado nenhum impacto negativo significativo em aspectos sociais.</t>
  </si>
  <si>
    <t>GRI 11.7.4 | Liste as unidades operacionais que: possuem planos de encerramento e reabilitação em vigor; foram fechadas;estão em processo de encerramento</t>
  </si>
  <si>
    <t>GRI 11.7.5 | Liste as estruturas descomissionadas deixadas no local e descreva a justificativa para deixá-las no local</t>
  </si>
  <si>
    <t>GRI 11.7.6 | Relate o valor monetário total do provisionamento para encerramento e reabilitação realizado pela organização, incluindo monitoramento e controle pós-encerramento de unidades operacionais</t>
  </si>
  <si>
    <t>TCFD | Gestão de riscos</t>
  </si>
  <si>
    <t>TCFD | Métricas e metas</t>
  </si>
  <si>
    <r>
      <t xml:space="preserve">Para mais informações sobre os conteúdos GRI respondidos pela Brava, acesse a versão PDF do Relatório Anual e de Sustentabilidade, disponível </t>
    </r>
    <r>
      <rPr>
        <b/>
        <u/>
        <sz val="10"/>
        <color theme="5"/>
        <rFont val="Century Gothic"/>
        <family val="2"/>
        <scheme val="minor"/>
      </rPr>
      <t>neste link</t>
    </r>
    <r>
      <rPr>
        <sz val="10"/>
        <rFont val="Century Gothic"/>
        <family val="2"/>
        <scheme val="minor"/>
      </rPr>
      <t>.</t>
    </r>
  </si>
  <si>
    <t>Norma GRI</t>
  </si>
  <si>
    <t>Conteúdo GRI</t>
  </si>
  <si>
    <t>Onde encontrar</t>
  </si>
  <si>
    <t>GRI 2 | Conteúdos gerais 2021</t>
  </si>
  <si>
    <t>2-7 | Empregados</t>
  </si>
  <si>
    <t>2-8 | Trabalhadores que não são empregados</t>
  </si>
  <si>
    <t>2-15 | Conflitos de interesse</t>
  </si>
  <si>
    <t>2-16 | Comunicação de preocupações cruciais</t>
  </si>
  <si>
    <t>2-17 | Conhecimento coletivo do mais alto órgão de governança</t>
  </si>
  <si>
    <t>2-20 | Processo para determinação da remuneração</t>
  </si>
  <si>
    <t>2-21 | Proporção da remuneração total anual</t>
  </si>
  <si>
    <t>2-25 | Processos para reparar impactos negativos</t>
  </si>
  <si>
    <t>2-26 | Mecanismos para aconselhamento e apresentação de preocupações</t>
  </si>
  <si>
    <t>2-27 | Conformidade com leis e regulamentos</t>
  </si>
  <si>
    <t>2-30 | Acordos de negociação coletiva</t>
  </si>
  <si>
    <t>GRI 11 | Setor de Petróleo e Gás 2021</t>
  </si>
  <si>
    <t>11.8.3 | Relate o número total de eventos de segurança de processo Nível 1 e Nível 2, e discrimine esse total por atividade de negócio</t>
  </si>
  <si>
    <t>11.2.4 | Descreva a abordagem da organização para o desenvolvimento de políticas públicas e lobby sobre mudanças climáticas</t>
  </si>
  <si>
    <t>11.20.5 | Descreva a abordagem para transparência de contratos</t>
  </si>
  <si>
    <t>11.20.6 | Liste os beneficiários efetivos da organização e explique como a organização identifica os beneficiários efetivos dos parceiros de negócios, inclusive joint ventures e fornecedores</t>
  </si>
  <si>
    <t>11.15.4 | Relate o número e o tipo de queixas de comunidades locais identificadas</t>
  </si>
  <si>
    <t>11.21.8 | Para petróleo e gás comprados do Estado ou de terceiros indicados pelo Estado para vender em seu nome, relate: volumes e tipos de petróleo e gás comprados; nomes completos da entidade compradora e de quem recebeu o pagamento; pagamentos efetuados para a compra</t>
  </si>
  <si>
    <t>11.7.4 | Liste as unidades operacionais que: possuem planos de encerramento e reabilitação em vigor; foram fechadas;estão em processo de encerramento</t>
  </si>
  <si>
    <t>11.7.5 | Liste as estruturas descomissionadas deixadas no local e descreva a justificativa para deixá-las no local</t>
  </si>
  <si>
    <t>11.7.6 | Relate o valor monetário total do provisionamento para encerramento e reabilitação realizado pela organização, incluindo monitoramento e controle pós-encerramento de unidades operacionais</t>
  </si>
  <si>
    <t>306-3 | Derramamentos significativos</t>
  </si>
  <si>
    <t>GRI 403 | Saúde e segurança do trabalho 2018</t>
  </si>
  <si>
    <t>403-1 | Sistema de gestão de saúde e segurança do trabalho</t>
  </si>
  <si>
    <t>403-2 | Identificação de periculosidade, avaliação de riscos e investigação de incidentes</t>
  </si>
  <si>
    <t>403-3 | Serviços de saúde do trabalho</t>
  </si>
  <si>
    <t>403-4 | Participação dos trabalhadores, consulta e comunicação aos trabalhadores referentes a saúde e segurança do trabalho</t>
  </si>
  <si>
    <t>403-5 | Capacitação de trabalhadores em saúde e segurança do trabalho</t>
  </si>
  <si>
    <t>403-7 | Prevenção e mitigação de impactos na saúde e segurança do trabalho diretamente vinculados com relações de negócios</t>
  </si>
  <si>
    <t>403-8 | Trabalhadores cobertos por um sistema de gestão de saúde e segurança do trabalho</t>
  </si>
  <si>
    <t>403-9 | Acidentes de trabalho</t>
  </si>
  <si>
    <t>403-10 | Doenças profissionais</t>
  </si>
  <si>
    <t>GRI 416 | Saúde e segurança do consumidor 2016</t>
  </si>
  <si>
    <t>416-1 | Avaliação dos impactos na saúde e segurança causados por categorias de produtos e serviços</t>
  </si>
  <si>
    <t>GRI 201 | Desempenho econômico 2016</t>
  </si>
  <si>
    <t>201-2 | Implicações financeiras e outros riscos e oportunidades decorrentes de mudanças climáticas</t>
  </si>
  <si>
    <t>GRI 302 | Energia 2016</t>
  </si>
  <si>
    <t>302-1 | Consumo de energia dentro da organização</t>
  </si>
  <si>
    <t>302-2 | Consumo de energia fora da organização</t>
  </si>
  <si>
    <t>302-3 | Intensidade energética</t>
  </si>
  <si>
    <t>GRI 305 | Emissões 2016</t>
  </si>
  <si>
    <t>305-1 | Emissões diretas (Escopo 1) de gases de efeito estufa (GEE)</t>
  </si>
  <si>
    <t>305-2 | Emissões indiretas (Escopo 2) de gases de efeito estufa (GEE) provenientes da aquisição de energia</t>
  </si>
  <si>
    <t>305-3 | Outras emissões indiretas (Escopo 3) de gases de efeito estufa (GEE)</t>
  </si>
  <si>
    <t>305-4 | Intensidade de emissões de gases de efeito estufa (GEE)</t>
  </si>
  <si>
    <t>305-5 | Redução de emissões de gases de efeito estufa (GEE)</t>
  </si>
  <si>
    <t>GRI 205 | Combate à corrupção 2016</t>
  </si>
  <si>
    <t>205-1 | Operações avaliadas quanto a riscos relacionados à corrupção</t>
  </si>
  <si>
    <t>205-2 | Comunicação e capacitação em políticas e procedimentos de combate à corrupção</t>
  </si>
  <si>
    <t>205-3 | Casos confirmados de corrupção e ações tomadas</t>
  </si>
  <si>
    <t>GRI 206 | Concorrência desleal 2016</t>
  </si>
  <si>
    <t>206-1 | Ações judiciais por concorrência desleal, práticas de truste e monopólio</t>
  </si>
  <si>
    <t>GRI 415 | Políticas públicas 2016</t>
  </si>
  <si>
    <t>415-1 | Contribuições políticas</t>
  </si>
  <si>
    <t>GRI 303 | Água e efluentes 2018</t>
  </si>
  <si>
    <t>303-1 | Interações com a água como um recurso compartilhado</t>
  </si>
  <si>
    <t>303-2 | Gestão de impactos relacionados ao descarte de água</t>
  </si>
  <si>
    <t>303-3 | Captação de água</t>
  </si>
  <si>
    <t>303-4 | Descarte de água</t>
  </si>
  <si>
    <t>303-5 | Consumo de água</t>
  </si>
  <si>
    <t>305-7 | Emissões de NOx, SOx e outras emissões atmosféricas significativas</t>
  </si>
  <si>
    <t>GRI 304 | Biodiversidade 2016</t>
  </si>
  <si>
    <t>304-1 | Unidades operacionais próprias, arrendadas ou geridas dentro ou nas adjacências de áreas de proteção ambiental e áreas de alto valor de biodiversidade situadas fora de áreas de proteção ambiental</t>
  </si>
  <si>
    <t>304-2 | Impactos significativos de atividades, produtos e serviços na biodiversidade</t>
  </si>
  <si>
    <t>304-3 | Habitats protegidos ou restaurados</t>
  </si>
  <si>
    <t>304-4 | Espécies incluídas na lista vermelha da IUCN e em listas nacionais de conservação com habitats em áreas afetadas por operações da organização</t>
  </si>
  <si>
    <t>GRI 306 | Resíduos 2020</t>
  </si>
  <si>
    <t>306-1 | Geração de resíduos e impactos significativos relacionados a resíduos</t>
  </si>
  <si>
    <t>306-2 | Gestão de impactos significativos relacionados a resíduos</t>
  </si>
  <si>
    <t>306-3 | Resíduos gerados</t>
  </si>
  <si>
    <t>306-4 | Resíduos não destinados para disposição final</t>
  </si>
  <si>
    <t>306-5 | Resíduos destinados para disposição final</t>
  </si>
  <si>
    <t>403-6 | Promoção da saúde do trabalhador</t>
  </si>
  <si>
    <t>GRI 401 | Emprego 2016</t>
  </si>
  <si>
    <t>401-1 | Novas contratações e rotatividade de empregados</t>
  </si>
  <si>
    <t>401-3 | Licença maternidade/paternidade</t>
  </si>
  <si>
    <t>GRI 402 | Relações de trabalho 2016</t>
  </si>
  <si>
    <t>402-1 | Prazo mínimo de aviso sobre mudanças operacionais</t>
  </si>
  <si>
    <t>GRI 404 | Capacitação e educação 2016</t>
  </si>
  <si>
    <t>404-1 | Média de horas de capacitação por ano, por empregado</t>
  </si>
  <si>
    <t>404-2 | Programas para o aperfeiçoamento de competências dos empregados e de assistência para transição de carreira</t>
  </si>
  <si>
    <t>404-3 | Percentual de empregados que recebem avaliações regulares de desempenho e de desenvolvimento de carreira</t>
  </si>
  <si>
    <t>201-1 | Valor econômico direto gerado e distribuído</t>
  </si>
  <si>
    <t>201-4 | Apoio financeiro recebido do governo</t>
  </si>
  <si>
    <t>GRI 202 | Presença no mercado 2016</t>
  </si>
  <si>
    <t>202-2 | Proporção de membros da diretoria contratados na comunidade local</t>
  </si>
  <si>
    <t>GRI 203 | Impactos econômicos indiretos 2016</t>
  </si>
  <si>
    <t>203-1 | Investimentos em infraestrutura e apoio a serviços</t>
  </si>
  <si>
    <t>203-2 | Impactos econômicos indiretos significativos</t>
  </si>
  <si>
    <t>GRI 204 | Práticas de compra 2016</t>
  </si>
  <si>
    <t>204-1 | Proporção de gastos com fornecedores locais</t>
  </si>
  <si>
    <t>GRI 207 | Tributos 2019</t>
  </si>
  <si>
    <t>207-1 | Abordagem tributária</t>
  </si>
  <si>
    <t>207-2 | Governança, controle e gestão de risco fiscal</t>
  </si>
  <si>
    <t>207-3 | Engajamento de stakeholders e gestão de suas preocupações quanto a tributos</t>
  </si>
  <si>
    <t>207-4 | Relato país-a-país</t>
  </si>
  <si>
    <t>GRI 413 | Comunidades locais 2016</t>
  </si>
  <si>
    <t>413-1 | Operações com engajamento, avaliações de impacto e programas de desenvolvimento voltados à comunidade local</t>
  </si>
  <si>
    <t>413-2 | Operações com impactos negativos significativos – reais e potenciais – nas comunidades locais</t>
  </si>
  <si>
    <t>GRI 405 | Diversidade e igualdade de oportunidades 2016</t>
  </si>
  <si>
    <t>405-1 | Diversidade em órgãos de governança e empregados</t>
  </si>
  <si>
    <t>405-2 | Proporção entre o salário-base e a remuneração recebidos pelas mulheres e aqueles recebidos pelos homens</t>
  </si>
  <si>
    <t>GRI 406 | Não discriminação 2016</t>
  </si>
  <si>
    <t>406-1 | Casos de discriminação e medidas corretivas tomadas</t>
  </si>
  <si>
    <t>GRI 407 | Liberdade sindical e negociação coletiva 2016</t>
  </si>
  <si>
    <t>407-1 | Operações e fornecedores em que o direito à liberdade sindical e à negociação coletiva pode estar em risco</t>
  </si>
  <si>
    <t>GRI 414 | Avaliação social de fornecedores 2016</t>
  </si>
  <si>
    <t>414-2 | Impactos sociais negativos na cadeia de fornecedores e medidas tomadas</t>
  </si>
  <si>
    <r>
      <t xml:space="preserve">Para mais informações sobre os indicadores SASB respondidos pela Brava, acesse a versão PDF do Relatório Anual e de Sustentabilidade, disponível </t>
    </r>
    <r>
      <rPr>
        <b/>
        <u/>
        <sz val="10"/>
        <color theme="5"/>
        <rFont val="Century Gothic"/>
        <family val="2"/>
        <scheme val="minor"/>
      </rPr>
      <t>neste link</t>
    </r>
    <r>
      <rPr>
        <sz val="10"/>
        <rFont val="Century Gothic"/>
        <family val="2"/>
        <scheme val="minor"/>
      </rPr>
      <t>.</t>
    </r>
  </si>
  <si>
    <t>Norma SASB Óleo e Gás - Exploração e Produção 2023</t>
  </si>
  <si>
    <t>Tópico SASB</t>
  </si>
  <si>
    <t>Indicador SASB</t>
  </si>
  <si>
    <t>Emissões de gases de efeito estufa</t>
  </si>
  <si>
    <t>EM-EP-110a.1 | Emissões globais brutas do escopo 1, porcentagem de metano, porcentagem coberta por regulamentos de limitação de emissões</t>
  </si>
  <si>
    <t>EM-EP-110a.2 | Quantidade de emissões globais brutas de escopo 1 de: (1) hidrocarbonetos queimados, (2) outra combustão, (3) emissões de processo, (4) outras emissões ventiladas e (5) emissões fugitivas</t>
  </si>
  <si>
    <t>EM-EP-110a.3 | Discussão da estratégia ou plano de longo e curto prazo para gerenciar as emissões do escopo 1, metas de redução de emissões e uma análise do desempenho em relação a essas metas</t>
  </si>
  <si>
    <t>Qualidade do ar</t>
  </si>
  <si>
    <t>EM-EP-120a.1 | Emissões atmosféricas dos seguintes poluentes: (1) NOx (excluindo N2O), (2) SOx, (3) compostos orgânicos voláteis (VOCs) e (4) material particulado (PM10)</t>
  </si>
  <si>
    <t>Gestão da água</t>
  </si>
  <si>
    <t>EM-EP-140a.1 | (1) Total de água doce retirada, (2) total de água doce consumida, porcentagem de cada um em regiões com estresse hídrico de linha de base alto ou extremamente alto</t>
  </si>
  <si>
    <t>EM-EP-140a.2 | Volume de água produzida e refluxo gerado; porcentagem (1) descartada, (2) injetada, (3) reciclada; teor de hidrocarbonetos na água descartada</t>
  </si>
  <si>
    <t>EM-EP-140a.3 | Porcentagem de poços fraturados hidraulicamente para os quais há divulgação pública de todos os produtos químicos de fluido de fraturamento usados</t>
  </si>
  <si>
    <t>EM-EP-140a.4 | Porcentagem de locais de fraturamento hidráulico em que a qualidade da água subterrânea ou superficial se deteriorou em comparação com uma linha de base</t>
  </si>
  <si>
    <t>EM-EP-160a.1 | Descrição das políticas e práticas de gestão ambiental para sites ativos</t>
  </si>
  <si>
    <t>EM-EP-160a.2 | Número e volume agregado de derramamentos de hidrocarbonetos, volume no Ártico, volume que impacta as linhas costeiras com classificações ESI de 8 a 10 e volume recuperado</t>
  </si>
  <si>
    <t>EM-EP-160a.3 | Porcentagem de reservas (1) provadas e (2) prováveis dentro de ou perto de locais com status de conservação protegido ou habitat de espécies ameaçadas</t>
  </si>
  <si>
    <t>EM-EP-210a.1 | Porcentagem de reservas (1) provadas e (2) prováveis em ou perto de áreas de conflito</t>
  </si>
  <si>
    <t>EM-EP-210a.2 | Porcentagem de reservas (1) provadas e (2) prováveis em ou perto de terras indígenas</t>
  </si>
  <si>
    <t>EM-EP-210a.3 | Discussão de processos de engajamento e práticas de due diligence em relação a direitos humanos, direitos indígenas e operação em áreas de conflito</t>
  </si>
  <si>
    <t>Impactos na biodiversidade</t>
  </si>
  <si>
    <t>Segurança, direitos humanos e direitos de povos indígenas</t>
  </si>
  <si>
    <t>EM-EP-210b.1 | Discussão do processo para gerenciar riscos e oportunidades associados aos direitos e interesses da comunidade</t>
  </si>
  <si>
    <t>EM-EP-210b.2 | Número e duração dos atrasos não técnicos</t>
  </si>
  <si>
    <t>Relações com a comunidade</t>
  </si>
  <si>
    <t>EM-EP-320a.1 | (1) Taxa total de incidentes registráveis (TRIR), (2) taxa de fatalidade, (3) taxa de frequência de quase acidentes (NMFR) e (4) horas médias de treinamento de saúde, segurança e resposta a emergências para (a) empregados em tempo integral, (b) empregados contratados e (c) empregados de curta duração</t>
  </si>
  <si>
    <t>EM-EP-320a.2 | Discussão de sistemas de gestão usados para integrar uma cultura de segurança em todo o ciclo de vida de exploração e produção</t>
  </si>
  <si>
    <t>Saúde e segurança da força de trabalho</t>
  </si>
  <si>
    <t>EM-EP-420a.1 | Sensibilidade dos níveis de reserva de hidrocarbonetos a cenários de projeção de preços futuros que contabilizam um preço para as emissões de carbono</t>
  </si>
  <si>
    <t>EM-EP-420a.2 | Emissões estimadas de dióxido de carbono incorporadas em reservas provadas de hidrocarbonetos</t>
  </si>
  <si>
    <t>EM-EP-420a.3 | Valor investido em energia renovável, receita gerada pela venda de energia renovável</t>
  </si>
  <si>
    <t>EM-EP-420a.4 | Discussão de como o preço e a demanda por hidrocarbonetos e/ou a regulação climática influenciam a estratégia de investimento de capital para exploração, aquisição e desenvolvimento de ativos</t>
  </si>
  <si>
    <t>Avaliação de reservas e despesas de capital</t>
  </si>
  <si>
    <t>Ética e transparência nos negócios</t>
  </si>
  <si>
    <t>EM-EP-510a.1 | Porcentagem de reservas (1) provadas e (2) prováveis em países que têm as 20 classificações mais baixas no Índice de Percepção de Corrupção da Transparência Internacional</t>
  </si>
  <si>
    <t>EM-EP-510a.2 | Descrição do sistema de gestão para prevenção de corrupção e suborno em toda a cadeia de valor</t>
  </si>
  <si>
    <t>Gestão do ambiente legal e regulatório</t>
  </si>
  <si>
    <t>EM-EP-530a.1 | Discussão de posições corporativas relacionadas a regulamentações governamentais e/ou propostas de políticas que abordam fatores ambientais e sociais que afetam o setor</t>
  </si>
  <si>
    <t>EM-EP-540a.1 | Taxas de Evento de Segurança de Processo (PSE) para Perda de Contenção Primária (LOPC) de maior consequência (Tier 1)</t>
  </si>
  <si>
    <t>EM-EP-540a.2 | Descrição dos sistemas de gestão usados para identificar e mitigar riscos catastróficos e de tail-end</t>
  </si>
  <si>
    <t>Gestão do risco de acidente crítico</t>
  </si>
  <si>
    <t>Métricas de atividade</t>
  </si>
  <si>
    <t>EM-EP-000.A | Produção de: (1) petróleo, (2) gás natural, (3) óleo sintético e (4) gás sintético</t>
  </si>
  <si>
    <t>EM-EP-000.B | Número de sites offshore</t>
  </si>
  <si>
    <t>EM-EP-000.C | Número de sites onshore</t>
  </si>
  <si>
    <r>
      <t xml:space="preserve">Para mais informações sobre as recomendações TCFD respondidas pela Brava, acesse a versão PDF do Relatório Anual e de Sustentabilidade, disponível </t>
    </r>
    <r>
      <rPr>
        <b/>
        <u/>
        <sz val="10"/>
        <color theme="5"/>
        <rFont val="Century Gothic"/>
        <family val="2"/>
        <scheme val="minor"/>
      </rPr>
      <t>neste link</t>
    </r>
    <r>
      <rPr>
        <sz val="10"/>
        <rFont val="Century Gothic"/>
        <family val="2"/>
        <scheme val="minor"/>
      </rPr>
      <t>.</t>
    </r>
  </si>
  <si>
    <t>Dimensão</t>
  </si>
  <si>
    <t>Recomendação TCFD</t>
  </si>
  <si>
    <t>Gestão de riscos</t>
  </si>
  <si>
    <t>Métricas e metas</t>
  </si>
  <si>
    <t>Nossas operações geram três principais tipos de efluentes: água produzida (que pode ser reinjetada nos reservatórios ou direcionada para tratamento), efluente oleoso e efluente sanitário. Nas atividades onshore, a água produzida e o efluente oleoso são tratados pela Estação de Tratamento de Efluentes (ETE) do Ativo Industrial de Guamaré (ATI) e posteriormente descartados no mar via emissário submarino. Já os efluentes sanitários são direcionados a empresas especializadas para tratamento. As unidades offshore contam com ETEs próprias. Os controles de qualidade e gerenciamento de efluentes estão em conformidade com as legislações aplicáveis, como as Resoluções Conama nº430/2011 e nº 393/2007 e a Nota Técnica CGPEG/DILIC/IBAMA nº 01/2011 para descarte offshore. Em último caso, se os parâmetros não forem atendidos, os efluentes são transportados para tratamento e destinação em terra.</t>
  </si>
  <si>
    <r>
      <t>Complexo Potiguar + ATI</t>
    </r>
    <r>
      <rPr>
        <b/>
        <vertAlign val="superscript"/>
        <sz val="10"/>
        <color theme="2"/>
        <rFont val="Century Gothic"/>
        <family val="2"/>
        <scheme val="minor"/>
      </rPr>
      <t>1</t>
    </r>
  </si>
  <si>
    <r>
      <t>Água doce</t>
    </r>
    <r>
      <rPr>
        <b/>
        <vertAlign val="superscript"/>
        <sz val="10"/>
        <color theme="2"/>
        <rFont val="Century Gothic"/>
        <family val="2"/>
        <scheme val="minor"/>
      </rPr>
      <t>2</t>
    </r>
  </si>
  <si>
    <r>
      <t>Outra água</t>
    </r>
    <r>
      <rPr>
        <b/>
        <vertAlign val="superscript"/>
        <sz val="10"/>
        <color theme="2"/>
        <rFont val="Century Gothic"/>
        <family val="2"/>
        <scheme val="minor"/>
      </rPr>
      <t>3</t>
    </r>
  </si>
  <si>
    <r>
      <t>Em áreas com estresse hídrico</t>
    </r>
    <r>
      <rPr>
        <u/>
        <vertAlign val="superscript"/>
        <sz val="9"/>
        <color theme="2"/>
        <rFont val="Century Gothic"/>
        <family val="2"/>
        <scheme val="minor"/>
      </rPr>
      <t>4</t>
    </r>
  </si>
  <si>
    <r>
      <t>Fornecida por terceiros</t>
    </r>
    <r>
      <rPr>
        <vertAlign val="superscript"/>
        <sz val="9"/>
        <color theme="1"/>
        <rFont val="Century Gothic"/>
        <family val="2"/>
        <scheme val="minor"/>
      </rPr>
      <t>5</t>
    </r>
  </si>
  <si>
    <t>1. Abrange os polos onshore e offshore (Aratum e Ubarana) do Complexo Potiguar e o Ativo Industrial de Guamaré (ATI). A água produzida nos polos é direcionada para tratamento no ATI e posterior descarte via emissários submarinos.
2. Água com concentração de sólidos totais dissolvidos (STD) igual ou menor que 1 g/l.
3. Água com concentração de STD maior que 1 g/l.
4.Considera as unidades localizadas em áreas com risco geral de estresse hídrico alto ou extremamente alto, conforme Water Risk Atlas do World Resources Institute.
5. No Complexo Recôncavo, as unidades recebem água produzida gerada por outra empresa da região, contabilizada como "Outra água" fornecida por terceiros.</t>
  </si>
  <si>
    <t>1. Abrange os polos onshore e offshore (Aratum e Ubarana) do Complexo Potiguar e o Ativo Industrial de Guamaré (ATI). A água produzida nos polos é direcionada para tratamento no ATI e posterior descarte via emissários submarinos.
2. Água com concentração de sólidos totais dissolvidos (STD) igual ou menor que 1 g/l.
3. Água com concentração de STD maior que 1 g/l.
4.Considera as unidades localizadas em áreas com risco geral de estresse hídrico alto ou extremamente alto, conforme Water Risk Atlas do World Resources Institute.</t>
  </si>
  <si>
    <t>Em 2024, nossas operações geraram 38,0 milhões de metros cúbicos de efluentes, sendo 99,6% desse total relacionado ao descarte de água produzida após o tratamento adequado. O Ativo Industrial Guamaré (ATI) foi responsável pelo tratamento e descarte via emissários submarinos de 37,3 milhões de metros cúbicos de água produzida no período. As demais unidades geraram volumes significativamente menores de efluentes sanitários a água oleosa, direcionados a terceiros para destinação e tratamento.</t>
  </si>
  <si>
    <r>
      <t>Descarte de água por tipo em 2024 (mil m</t>
    </r>
    <r>
      <rPr>
        <b/>
        <vertAlign val="superscript"/>
        <sz val="10"/>
        <color theme="2"/>
        <rFont val="Century Gothic"/>
        <family val="2"/>
        <scheme val="minor"/>
      </rPr>
      <t>3</t>
    </r>
    <r>
      <rPr>
        <b/>
        <sz val="10"/>
        <color theme="2"/>
        <rFont val="Century Gothic"/>
        <family val="2"/>
        <scheme val="minor"/>
      </rPr>
      <t>)</t>
    </r>
  </si>
  <si>
    <t>Água oleosa</t>
  </si>
  <si>
    <t>Efluentes sanitários</t>
  </si>
  <si>
    <r>
      <t>Consumo de água por unidade em 2024 (mil m</t>
    </r>
    <r>
      <rPr>
        <b/>
        <vertAlign val="superscript"/>
        <sz val="10"/>
        <color theme="2"/>
        <rFont val="Century Gothic"/>
        <family val="2"/>
        <scheme val="minor"/>
      </rPr>
      <t>3</t>
    </r>
    <r>
      <rPr>
        <b/>
        <sz val="10"/>
        <color theme="2"/>
        <rFont val="Century Gothic"/>
        <family val="2"/>
        <scheme val="minor"/>
      </rPr>
      <t>)</t>
    </r>
  </si>
  <si>
    <r>
      <t>Total de água reinjetada</t>
    </r>
    <r>
      <rPr>
        <vertAlign val="superscript"/>
        <sz val="9"/>
        <color theme="1"/>
        <rFont val="Century Gothic"/>
        <family val="2"/>
        <scheme val="minor"/>
      </rPr>
      <t>2</t>
    </r>
  </si>
  <si>
    <t>1. Abrange os polos onshore e offshore (Aratum e Ubarana) do Complexo Potiguar e o Ativo Industrial de Guamaré (ATI). A água produzida nos polos é direcionada para tratamento no ATI e posterior descarte via emissários submarinos.</t>
  </si>
  <si>
    <t>Em 2024, nossas operações captaram 41,6 milhões de metros cúbicos de água, além de gerar 57,9 milhões de metros cúbicos de água produzida. A captação no mar pelos ativos offshore foi a mais significativa, totalizando 38,7 milhões de metros cúbicos no ano com destaque para o Campo Papa-Terra, que foi responsável por 83% desse total. Em relação à geração de água produzida, os campos onshore são os mais representativos, somando 57,4 milhões de metros cúbicos, sendo 92% desse volume no Complexo Potiguar.
A captação de água em áreas com estresse hídrico refere-se ao Complexo Recôncavo, à quase totalidade dos campos do Complexo Potiguar (o Polo Alto do Rodrigues não está em área com estresse hídrico) e ao Ativo Industrial de Guamaré (ATI). Em 2024, essas operações localizadas em regiões com nível geral de estresse hídrico alto ou extremamente alto (conforme Water Risk Atlas do World Resources Institute) captaram 1,3 milhão de metros cúbicos de água e geraram 33,0 milhões de metros cúbicos de água produzida.</t>
  </si>
  <si>
    <r>
      <t>Consumo de água em áreas com estresse hídrico</t>
    </r>
    <r>
      <rPr>
        <b/>
        <vertAlign val="superscript"/>
        <sz val="9"/>
        <color theme="4"/>
        <rFont val="Century Gothic"/>
        <family val="2"/>
        <scheme val="minor"/>
      </rPr>
      <t>4</t>
    </r>
  </si>
  <si>
    <r>
      <t>Consumo de água em áreas com estresse hídrico</t>
    </r>
    <r>
      <rPr>
        <b/>
        <vertAlign val="superscript"/>
        <sz val="9"/>
        <color theme="4"/>
        <rFont val="Century Gothic"/>
        <family val="2"/>
        <scheme val="minor"/>
      </rPr>
      <t>3</t>
    </r>
  </si>
  <si>
    <t>1. Abrange os polos onshore e offshore (Aratum e Ubarana) do Complexo Potiguar e o Ativo Industrial de Guamaré (ATI). A água produzida nos polos é direcionada para tratamento no ATI e posterior descarte via emissários submarinos.
2. Refere-se à reinjeção de água produzida nos campos de exploração &amp; produção onshore, classificada como reutilização de água.
3.Considera as unidades localizadas em áreas com risco geral de estresse hídrico alto ou extremamente alto, conforme Water Risk Atlas do World Resources Institute.
4. O valor negativo do consumo de área com estresse hídrico do Complexo Potiguar + ATI é decorrente de diferentes locais de geração e descarte de água produzida. A água produzida gerada pelo Polo Alto do Rodrigues, localizado fora de estresse hídrico, é transferida e descartada pelo ATI, localizado em área com estresse hídrico.</t>
  </si>
  <si>
    <t>1. Refere-se à reinjeção de água produzida nos campos de exploração &amp; produção onshore, classificada como reutilização de água.
2.Considera as unidades localizadas em áreas com risco geral de estresse hídrico alto ou extremamente alto, conforme Water Risk Atlas do World Resources Institute.
3. O valor negativo do consumo de área com estresse hídrico é decorrente de diferentes locais de geração e descarte de água produzida. A água produzida gerada pelo Polo Alto do Rodrigues, localizado fora de estresse hídrico, é transferida e descartada pelo ATI, localizado em área com estresse hídrico.</t>
  </si>
  <si>
    <r>
      <t>Consumo em área com estresse hídrico (mil m</t>
    </r>
    <r>
      <rPr>
        <vertAlign val="superscript"/>
        <sz val="9"/>
        <color theme="1"/>
        <rFont val="Century Gothic"/>
        <family val="2"/>
        <scheme val="minor"/>
      </rPr>
      <t>3</t>
    </r>
    <r>
      <rPr>
        <sz val="9"/>
        <color theme="1"/>
        <rFont val="Century Gothic"/>
        <family val="2"/>
        <scheme val="minor"/>
      </rPr>
      <t>)</t>
    </r>
    <r>
      <rPr>
        <vertAlign val="superscript"/>
        <sz val="9"/>
        <color theme="1"/>
        <rFont val="Century Gothic"/>
        <family val="2"/>
        <scheme val="minor"/>
      </rPr>
      <t>1 e 2</t>
    </r>
  </si>
  <si>
    <r>
      <t>Percentual consumido em área com estresse hídrico</t>
    </r>
    <r>
      <rPr>
        <vertAlign val="superscript"/>
        <sz val="9"/>
        <color theme="1"/>
        <rFont val="Century Gothic"/>
        <family val="2"/>
        <scheme val="minor"/>
      </rPr>
      <t>1 e 2</t>
    </r>
  </si>
  <si>
    <t>1. Considera as unidades localizadas em áreas com risco geral de estresse hídrico alto ou extremamente alto, conforme Water Risk Atlas do World Resources Institute.
2. O valor negativo do consumo de área com estresse hídrico é decorrente de diferentes locais de geração e descarte de água produzida. A água produzida gerada pelo Polo Alto do Rodrigues, localizado fora de estresse hídrico, é transferida e descartada pelo ATI, localizado em área com estresse hídrico.</t>
  </si>
  <si>
    <t>Em 2024, nosso consumo de água totalizou 43,3 milhões de metros cúbicos de água, sendo o Campo Papa-Terra responsável por 73% desse total. O consumo de água em nossas operações é contabilizado como o total de água captada e de água produzida gerada menos o volume de efluentes descartado e o volume de água produzida reinjetada. A reinjeção de água produzida nos campos onshore é entendida como recirculação de água, uma vez que os volumes voltam aos reservatórios e, ao longo do tempo, são recirculados no processo de extração de petróleo.</t>
  </si>
  <si>
    <t>Os campos de exploração e produção (E&amp;P) offshore não realizaram perfuração de poços em 2024, e os outros tipos de intervenção realizados nessas unidades não utilizaram o método de fraturamento hidráulico. Nos campos de E&amp;P onshore, 19 poços foram perfurados no período utilizando esse método. Em todos os casos, informações sobre os químicos utilizados na perfuração foram divulgados publicamente. A seleção de poços a serem fraturados hidraulicamente é baseada em critérios técnicos de análise de riscos em relação à integridade do poço, à possibilidade de contaminação de aquíferos e quaisquer outros riscos ambientais e de saúde e segurança. Esse tipo de serviço é executado em nossas operações pela Halliburton, empresa reconhecida mundialmente pela qualidade dos seus serviços e pela adequação aos mais rígidos padrões de saúde, meio ambiente e segurança.</t>
  </si>
  <si>
    <t>1. Atuam no suporte a áreas administrativas. A redução de 23% no número de estagiários (comparando Brava em 2024 e 3R + Enauta em 2023) ocorreu devido à consolidação de posições com o intuito de abertura de programa corporativo de estágio em 2025.
2. Considera os terceiros cadastrados em nossos sistemas. Os terceiros atuam nos ativos operacionais e instalações administrativas. Não é possível identificar nos sistemas da Companhia o gênero dos terceiros cadastrados.</t>
  </si>
  <si>
    <t xml:space="preserve">Nossos ativos offshore não possuem reservas dentro ou próximo de áreas de conservação ou com a presença de espécies ameaçadas. Para os ativos onshore, não possuímos informações dessa natureza. Estamos aprimorando nossas práticas para avaliação desse aspecto a fim de apresentar a informação solicitada por este indicador SASB no próximo ciclo de relato. </t>
  </si>
  <si>
    <t>Atuamos diariamente nas unidades a fim de minimizar a geração de resíduos e garantir a adequada segregação e armazenamento desses materiais para posterior destinação. Internamente, o Programa de Educação Ambiental de Trabalhadores (PEAT) e campanhas para evitar o desperdício e estimular a coleta seletiva contribuem para o engajamento de colaboradores e terceiros nesse esforço. Todas as localidades seguem o Plano de Gerenciamento de Resíduos Sólidos (PGRS), que estabelece medidas para reduzir a geração, priorizar destinações nobres que permitam o reaproveitamento dos resíduos e implementar controles adequados para a mensuração de volumes gerados e destinados.
Contamos com parceiros especializados e devidamente homologados para o transporte e a destinação final dos resíduos gerados em nossas operações. Os métodos de destinação são definidos em contrato com esses fornecedores, e o controle sobre essa atividade ocorre de maneira documental, por meio de Manifestos de Transporte de Resíduos (MTRs) e Certificados de Destinação Final (CDF).</t>
  </si>
  <si>
    <t>Em 2024, nossas operações geraram 43 mil toneladas de resíduos, sendo 64,4% desse volume destinado para disposição final, 33,5% desviados de disposição final e 2,1% armazenados temporariamente aguardando destinação. Em relação aos volumes obtidos pelas empresas 3R e Enauta em 2023, tivemos um aumento de 72,8%, devido a um conjunto de fatores: contabilização do Polo Potiguar e do Ativo Industrial de Guamaré por 12 meses em 2024, ante sete meses em 2023; intensificação das campanhas de perfuração no Complexo Recôncavo; aumento da quantidade de solo contaminado decorrente de vazamentos nos campos de exploração &amp; produção onshore; e descomissionamento do Campo de Aratum e do Sistema de Produção Antecipado no Campo de Atlanta.</t>
  </si>
  <si>
    <t>Participamos ativamente de comitês e grupos de trabalho do Instituto Brasileiro de Petróleo e Gás (IBP) a fim de entender e influenciar a definição de políticas públicas, legislações e regulamentações que afetam a indústria de óleo e gás. Também mantemos diálogo direto com a Agência Nacional de Petróleo, Gás Natural e Biocombustíveis (ANP) por meio do envolvimento em workshops e reuniões nos quais são discutidos os desafios do mercado e novas regulamentações. Além disso, nosso Sistema de Gestão Integrado (SGI) abrange o monitoramento de novas regulações e legislações via sistema de requisitos legais</t>
  </si>
  <si>
    <t>Nosso Sistema de Gestão de Segurança Operacional (SGSO) reúne as práticas e medidas de controle implementadas a fim de evitar a ocorrência de incidentes que comprometam a continuidade ou a eficiência das operações. O SGSO abrange processos contínuos de avaliação e priorização de riscos, sistemas de controle e monitoramento, práticas de qualificação dos trabalhadores, rotinas de acompanhamento de indicadores e discussão crítica e planos de preparação e resposta a emergências.
As análises de riscos para a segurança operacional permitem a avaliação específica de cada localidade e subsidiam o gerenciamento corporativo de riscos da Companhia. Nesse contexto, merece destaque a aplicação das metodologias HAZID (Hazard Identification) e HAZOP (Hazard and Operability Study) para a identificação de grandes cenários acidentais (MAH, na sigla em inglês), ou seja, com potencial de levar a consequências com severidade catastrófica para as pessoas ou o meio ambiente.
O monitoramento de barreiras e da integridade dos sistemas é componente fundamental do SGSO. Nessa frente, nossos esforços em digitalização vêm contribuindo para a rastreabilidade e disponibilidade de dados que subsidiam a tomada de decisão gerencial. O Centro de Monitoramento Integrado disponibiliza em tempo real parâmetros operacionais e de segurança, contribuindo para a agilidade na tomada de medidas reativas e para o planejamento de ações preventivas. O Centro foi implementado em 2023 no Complexo Recôncavo e no Polo Peroá e expandido ao longo de 2024 para o Complexo Potiguar e o Polo Papa-Terra.
A qualificação de colaboradores é planejada e aplicada conforme a matriz de treinamentos técnicos aplicáveis a cada função. Em relação aos terceiros, demandamos das contratadas a apresentação de certificado válido de treinamento antes do início de qualquer atividade. O engajamento desses parceiros também ocorre nas reuniões mensais de avaliação do desempenho em segurança, em que discutimos os resultados dos indicadores no tema e priorizamos planos de ação.
As práticas de preparação e resposta a emergências estão alinhadas à metodologia Incident Command System (ICS), reconhecida internacionalmente e aprovada por agentes reguladores. Por meio da realização de simulados, que envolvem também os trabalhadores terceirizados, verificarmos a prontidão das equipes e a efetividade dos planos de ação, tomando medidas de melhoria para as vulnerabilidades identificadas.
Também merece destaque a certificação de nossas unidades na norma SPIE (Serviço Próprio de Inspeção de Equipamentos). Atualmente, o Complexo Recôncavo e o Polo Areia Branca detêm essa certificação.</t>
  </si>
  <si>
    <t>1. A coluna Consolidado Brava considera os dados das áreas administrativas, por isso os valores não refletem a soma dos dados operacionais nos segmentos E&amp;P Onshore, E&amp;P Offshore e Mid&amp;ownstream.
2. Conforme Resolução ANP nº 44/2009.
3. Acidentes com e sem afastamento.
4. Taxas calculadas com o fator de 1 milhão de horas-homem trabalhadas.</t>
  </si>
  <si>
    <r>
      <t>Número de acidentes com consequência grave</t>
    </r>
    <r>
      <rPr>
        <vertAlign val="superscript"/>
        <sz val="9"/>
        <color theme="1"/>
        <rFont val="Century Gothic"/>
        <family val="2"/>
        <scheme val="minor"/>
      </rPr>
      <t>3</t>
    </r>
  </si>
  <si>
    <r>
      <t>Número total de acidentes registráveis</t>
    </r>
    <r>
      <rPr>
        <vertAlign val="superscript"/>
        <sz val="9"/>
        <color theme="1"/>
        <rFont val="Century Gothic"/>
        <family val="2"/>
        <scheme val="minor"/>
      </rPr>
      <t>4</t>
    </r>
  </si>
  <si>
    <r>
      <t>Taxa de frequência (TF) de acidentes fatais</t>
    </r>
    <r>
      <rPr>
        <vertAlign val="superscript"/>
        <sz val="9"/>
        <color theme="1"/>
        <rFont val="Century Gothic"/>
        <family val="2"/>
        <scheme val="minor"/>
      </rPr>
      <t>5</t>
    </r>
  </si>
  <si>
    <r>
      <t>TF de acidentes com consequência grave</t>
    </r>
    <r>
      <rPr>
        <vertAlign val="superscript"/>
        <sz val="9"/>
        <color theme="1"/>
        <rFont val="Century Gothic"/>
        <family val="2"/>
        <scheme val="minor"/>
      </rPr>
      <t>5</t>
    </r>
  </si>
  <si>
    <r>
      <t>TF de acidentes com afastamento</t>
    </r>
    <r>
      <rPr>
        <vertAlign val="superscript"/>
        <sz val="9"/>
        <color theme="1"/>
        <rFont val="Century Gothic"/>
        <family val="2"/>
        <scheme val="minor"/>
      </rPr>
      <t>5</t>
    </r>
  </si>
  <si>
    <r>
      <t>TF de acidentes registráveis</t>
    </r>
    <r>
      <rPr>
        <vertAlign val="superscript"/>
        <sz val="9"/>
        <color theme="1"/>
        <rFont val="Century Gothic"/>
        <family val="2"/>
        <scheme val="minor"/>
      </rPr>
      <t>5</t>
    </r>
  </si>
  <si>
    <r>
      <t>Taxa de gravidade</t>
    </r>
    <r>
      <rPr>
        <vertAlign val="superscript"/>
        <sz val="9"/>
        <color theme="1"/>
        <rFont val="Century Gothic"/>
        <family val="2"/>
        <scheme val="minor"/>
      </rPr>
      <t>5</t>
    </r>
  </si>
  <si>
    <t>1. Os principais riscos que levaram aos acidentes no período foram: acidentes com mãos e dedos (E&amp;P Onshore e E&amp;P Offshore); e manuseio de ferramentas e colisão (ATI).
2. A coluna Consolidado Brava considera os dados das áreas administrativas, por isso os valores não refletem a soma dos dados operacionais nos segmentos E&amp;P Onshore, E&amp;P Offshore e Mid&amp;ownstream.
3. Conforme Resolução ANP nº 44/2009.
4. Acidentes com e sem afastamento.
5. Taxas calculadas com o fator de 1 milhão de horas-homem trabalhadas.</t>
  </si>
  <si>
    <t>1. Taxas calculadas com o fator de 200 mil horas-homem trabalhadas. A taxa de quase acidentes não está disponível. Estamos aprimorando nossos controles para apresentar essa informação no próximo relatório.
2. Disponível apenas na visão consolidada, pois não foi possível segmentar o quadro funcional da Companhia por área de negócio. Média calculada como o total de horas de treinamento em SST e resposta a emergências aplicadas ao longo do ano dividido pelo headcount em 31/12.</t>
  </si>
  <si>
    <t>1. Taxas calculadas com o fator de 200 mil horas-homem trabalhadas. A taxa de quase acidentes não está disponível. Estamos aprimorando nossos controles para apresentar essa informação no próximo relatório.
2. Disponível apenas na visão consolidada, pois não foi possível segmentar o quadro de terceiros da Companhia por área de negócio. Média calculada como o total de horas de treinamento em SST e resposta a emergências aplicadas ao longo do ano dividido pela quantidade de terceiros em 31/12.</t>
  </si>
  <si>
    <t>Nossa Política de Transações com Partes Relacionadas e demais situações envolvendo conflito de interesses, atualizada em outubro de 2024, e visa assegurar que todas as decisões sejam tomadas em atenção aos interesses da Brava e de nossos acionistas, sendo conduzidas dentro de condições de mercado, prezando pelas melhores práticas de governança corporativa e com a devida transparência. Em relação especificamente aos membros do Conselho de Administração, há previsões expressas em seu Regimento Interno sobre a necessidade de abstenção de discussões e deliberações nas quais sejam identificados tais conflitos de interesse – essas situações devem ser apontadas pelo próprio conselheiro conflitado ou demais conselheiros que identifiquem o caso. A Companhia adota, ainda, o Padrão de Gestão de Conflito de Interesses, que define as diretrizes e esclarece o tema aos colaboradores.</t>
  </si>
  <si>
    <t>Preocupações cruciais relacionadas a impactos negativos significativos ou desvios de conduta são comunicados ao Conselho de Administração pela área de Compliance, diretamente aos membros dessa instância ou por meio das reuniões do Comitê de Auditoria. Em 2024, cinco comunicações dessa natureza foram realizadas, relacionadas a denúncias recebidas pelo Canal de Ética. Os conselheiros avaliaram os temas e realizaram as devidas tratativas e aplicação de medidas cabíveis.</t>
  </si>
  <si>
    <t>Em 2024, efetuamos o pagamento de três autuações significaivas (multa superior a R$ 1 milhão) da Agência Nacional do Petróleo, Gás Natural e Biocombustíveis (ANP) aplicadas no período anterior e referentes a poços em abandono temporário sem monitoramento. O montante pago referente a essas multas totalizou R$ 9.975.500,00. Adicionalmente, a Companhia possui processos administrativos e judiciais em andamento, com potencial impacto significativo sobre nossas atividades (listados na tabela). Consideramos significativos os casos com multa superior a R$ 1 milhão ou risco de interrupção das operações.</t>
  </si>
  <si>
    <t>2024-217517/TEC/AIDM-0729</t>
  </si>
  <si>
    <t>Valor atualizado do processo: 
R$ 1.310.279,53</t>
  </si>
  <si>
    <t>Valor atualizado do processo: 
R$ 1.525.617.805,86</t>
  </si>
  <si>
    <t>1. As políticas e práticas anticorrupção são amplamente divulgadas internamente e externamente, alcançando 100% dos stakeholders da Companhia. Treinamentos são aplicados na modalidade de Ensino à Distância (EAD) para os colaboradores.
2. Percentual calculado obre o headcount em 31/12 de cada ano.
3. Percentual calculado sobre o headcount em 30/9 de cada ano.
4. Percentual calculado sobre o headcount em 31/12 de cada ano.</t>
  </si>
  <si>
    <t>Em 2024, o consumo interno de energia da Brava totalizou 11,2 milhões de GJ, sendo 9,1 milhões associados ao consumo de combustíveis e 2,1 milhões decorrentes da aquisição de energia elétrica. Esse resultado representa um aumento de 82% em relação aos valores obtidos pelas empresas 3R e Enauta em 2023. Os campos onshore representaram 44% do total, seguidos dos campos offshore, com 35% e do Ativo Industrial de Guamaré, com  21%. O crescimento na comparação anual é decorrente principalmente de dois fatores. O Campo de Atlanta, que respondeu por 15% do total de energia gerada a partir de combustíveis em 2024, teve um aumento de 170% em seu consumo na comparação com 2023, devido à instalação do Sistema Definitivo paralelamente à operação do Sistema de Produção Antecipada. Já o Polo Potiguar e o Ativo Industrial de Guamaré operaram ao longo de todo o ano de 2024 e apenas por sete meses em 2023 (incorporação pela 3R em junho de 2023).
O gás natural é o principal combustível utilizado em nossas operações, tendo sido responsável por 84% do total de energia gerada a partir de combustíveis no ano de 2024. Em todas as unidades operacionais, o gás natural é consumido para a geração de energia elétrica ou vapor, que possibilitam as operações dos polos. O diesel é consumido em nossa frota de veículos pesados, ocupando o segundo luar entre os combustíveis mais representativos em nossa matriz, com 12% do total no último ano. A aquisição de energia elétrica abastece principalmente as instalações administrativas da Companhia.
O consumo de combustíveis e de eletricidade adquirida é monitorado mensalmente via sistema especializado, de maneira integrada ao controle de emissões de gases de efeito estufa (GEE).</t>
  </si>
  <si>
    <t>Resíduos sólidos</t>
  </si>
  <si>
    <r>
      <t xml:space="preserve">Elaboramos anualmente nosso inventário de gases de efeito estufa (GEE) de acordo com as diretrizes do Programa Brasileiro GHG Protocol. Os dados são monitorados mensalmente via sistema especializado e abrangem os dados CO2, CH4, N2O e HFCs. As informações </t>
    </r>
    <r>
      <rPr>
        <sz val="9"/>
        <rFont val="Century Gothic"/>
        <family val="2"/>
        <scheme val="minor"/>
      </rPr>
      <t>relacionadas ao Campo de Atlanta foram submetidas a verificação independente, e a expectativa é auditar os dados de todas as unidades no próximo ciclo de reporte (referente ao ano de 2025).</t>
    </r>
    <r>
      <rPr>
        <sz val="9"/>
        <color theme="1"/>
        <rFont val="Century Gothic"/>
        <family val="2"/>
        <scheme val="minor"/>
      </rPr>
      <t xml:space="preserve">
Em 2024, nossas emissões de escopo 1 somaram 733,7 mil tCO2e, volume 50,9% maior do que a soma dos escopos 1 de 3R e Enauta em 2023. Assim como no consumo de combustíveis (veja o conteúdo GRI 302-1 nesta aba), os principais fatores que levaram a esse aumento foi a contabilização do Polo Potiguar e do Ativo Industrial de Guamaré por 12 meses (ante 7 em 2023) e as atividades de implantação do Sistema Definitivo no Campo de Atlanta.</t>
    </r>
  </si>
  <si>
    <r>
      <t>Emissões de escopo 1 por tipo (tCO2e)</t>
    </r>
    <r>
      <rPr>
        <b/>
        <vertAlign val="superscript"/>
        <sz val="10"/>
        <color theme="2"/>
        <rFont val="Century Gothic"/>
        <family val="2"/>
        <scheme val="minor"/>
      </rPr>
      <t>1</t>
    </r>
  </si>
  <si>
    <t>1. Dados em processo de auditoria de terceira parte e sujeitos a alterações, conforme solicitações do auditor. Quando finalizado, o inventário de GEE será disponibilizado no Registro Público de Emissões do Programa Brasileiro GHG Protocol.</t>
  </si>
  <si>
    <r>
      <t>Emissões brutas de escopo 1 por gás (tCO2e)</t>
    </r>
    <r>
      <rPr>
        <b/>
        <vertAlign val="superscript"/>
        <sz val="10"/>
        <color theme="2"/>
        <rFont val="Century Gothic"/>
        <family val="2"/>
        <scheme val="minor"/>
      </rPr>
      <t>1</t>
    </r>
  </si>
  <si>
    <r>
      <t>Emissões brutas de escopo 1 por atividade (tCO2e)</t>
    </r>
    <r>
      <rPr>
        <b/>
        <vertAlign val="superscript"/>
        <sz val="10"/>
        <color theme="2"/>
        <rFont val="Century Gothic"/>
        <family val="2"/>
        <scheme val="minor"/>
      </rPr>
      <t>1</t>
    </r>
  </si>
  <si>
    <r>
      <t>Emissões de escopo 2 por abordagem (tCO2e)</t>
    </r>
    <r>
      <rPr>
        <b/>
        <vertAlign val="superscript"/>
        <sz val="10"/>
        <color theme="2"/>
        <rFont val="Century Gothic"/>
        <family val="2"/>
        <scheme val="minor"/>
      </rPr>
      <t>1</t>
    </r>
  </si>
  <si>
    <r>
      <t>Elaboramos anualmente nosso inventário de gases de efeito estufa (GEE) de acordo com as diretrizes do Programa Brasileiro GHG Protocol. Os dados são monitorados mensalmente via sistema especializado e abrangem os dados CO2, CH4, N2O e HFCs. As informações relacionadas ao Campo de Atlanta for</t>
    </r>
    <r>
      <rPr>
        <sz val="9"/>
        <rFont val="Century Gothic"/>
        <family val="2"/>
        <scheme val="minor"/>
      </rPr>
      <t>am submetidas a verificação independente, e a expectativa é auditar os dados de todas as unidades no próximo ciclo de reporte (referente ao ano de 2025).</t>
    </r>
    <r>
      <rPr>
        <sz val="9"/>
        <color theme="1"/>
        <rFont val="Century Gothic"/>
        <family val="2"/>
        <scheme val="minor"/>
      </rPr>
      <t xml:space="preserve">
Em 2024, nossas emissões de escopo 2 somaram 34,3 mil tCO2e, volume 127,1 % maior do que a soma dos escopos 2 de 3R e Enauta em 2023. O crescimento na comparação com o ano anterior é decorrente do aumento de 35,7% na quantidade de eletricidade adquirida e da elevação do fator de emissão do Sistema Interligado Nacional (SIN) no último período.</t>
    </r>
  </si>
  <si>
    <t>Elaboramos anualmente nosso inventário de gases de efeito estufa (GEE) de acordo com as diretrizes do Programa Brasileiro GHG Protocol. Os dados são monitorados mensalmente via sistema especializado e abrangem os dados CO2, CH4, N2O e HFCs. As informações relacionadas ao Campo de Atlanta foram submetidas a verificação independente, e a expectativa é auditar os dados de todas as unidades no próximo ciclo de reporte (referente ao ano de 2025).
Em 2024, nossas emissões de escopo 3 somaram 106,5 mil tCO2e, volume73,6%  maior do que a soma dos escopos 3 de 3R e Enauta em 2023. Assim como no consumo de energia fora da Companhia (veja o conteúdo GRI 302-2 nesta aba), o principal fator para esse aumento foi a implantação do Sistema Definitivo no Campo de Atlanta paralelamente à operação do Sistema de Produção Antecipada.</t>
  </si>
  <si>
    <t>Indicadores de intensidade de emissões</t>
  </si>
  <si>
    <t>Mid &amp; Downstream (kgCO2e/CWTc)</t>
  </si>
  <si>
    <t>O regimento interno do Conselho de Administração prevê processos de avaliação de desempenho, ao menos uma vez por ano, abrangendo o próprio colegiado, os Comitês de Assessoramento e a Diretoria Estatutária. O primeiro ciclo de avaliação, programado para 2025, poderá contar com assessoria externa especializada, permitindo imparcialidade e qualidade no processo.</t>
  </si>
  <si>
    <t>A remuneração dos membros do Conselho e dos Comitês, do Conselho Fiscal e da Diretoria seguem diretrizes e critérios formalizados na Política de Remuneração dos Administradores, revisada e aprovada em 2024. Ela prevê: remuneração mensal fixa; pacote de benefícios; remuneração variável baseada em desempenho, atrelada a um programa de bônus; e plano de outorga de ações, incentivando uma gestão sustentável e orientada para o longo prazo. O valor global de remuneração dos administradores é submetido à aprovação da Assembleia Geral de Acionistas, garantindo transparência e equidade no processo.</t>
  </si>
  <si>
    <t>Em 2024, recebemos um relato de discriminação por meio do Canal de Denúncias. Após apuração e confirmação da procedência do relato, as medidas cabíveis foram tomadas, resultando no desligamento da pessoa que teve comportamento antiético.</t>
  </si>
  <si>
    <t>GRI 2-18 | Avaliação do desempenho do mais alto órgão de governança</t>
  </si>
  <si>
    <t>GRI 2-19 | Políticas de remuneração</t>
  </si>
  <si>
    <t>2-18 | Avaliação do desempenho do mais alto órgão de governança</t>
  </si>
  <si>
    <t>2-19 | Políticas de remuneração</t>
  </si>
  <si>
    <t>GRI 406-1 | Casos de discriminação e medidas corretivas tomadas</t>
  </si>
  <si>
    <t>Versão PDF RAS 2024 |</t>
  </si>
  <si>
    <r>
      <t>O Databook ESG 2024 da</t>
    </r>
    <r>
      <rPr>
        <sz val="10"/>
        <rFont val="Century Gothic"/>
        <family val="2"/>
      </rPr>
      <t xml:space="preserve"> Brava Energia </t>
    </r>
    <r>
      <rPr>
        <sz val="10"/>
        <color theme="1"/>
        <rFont val="Century Gothic"/>
        <family val="2"/>
      </rPr>
      <t xml:space="preserve">faz parte do conjunto de divulgações sobre o desempenho da Companhia no último ano. Este documento faz parte do Relatório Anual e de Sustentabilidade 2024 (RAS 2024), elaborado de acordo com as Normas GRI, os requisitos SASB, TCFD e os principais </t>
    </r>
    <r>
      <rPr>
        <i/>
        <sz val="10"/>
        <color theme="1"/>
        <rFont val="Century Gothic"/>
        <family val="2"/>
      </rPr>
      <t>ratings</t>
    </r>
    <r>
      <rPr>
        <sz val="10"/>
        <color theme="1"/>
        <rFont val="Century Gothic"/>
        <family val="2"/>
      </rPr>
      <t xml:space="preserve"> ESG (Performance Data).
No RAS 2024, apresentamos uma visão mais estratégica sobre o nosso modelo de negócio, a governança corporativa e o desempenho ambiental, social e econômico. Além disso, os principais destaques do ano estão na versão on-line do Relatório, que conta com recursos de acessibilidade.</t>
    </r>
  </si>
  <si>
    <r>
      <t xml:space="preserve">A tabela abaixo apresenta a correlação dos indicadores SASB cobertos neste Databook. Em cada linha, você poderá clicar nos hiperlinks da coluna "Onde encontrar" para acessar facilmente as informações que respondem a esse </t>
    </r>
    <r>
      <rPr>
        <i/>
        <sz val="10"/>
        <color theme="1"/>
        <rFont val="Century Gothic"/>
        <family val="2"/>
        <scheme val="minor"/>
      </rPr>
      <t>framework</t>
    </r>
    <r>
      <rPr>
        <sz val="10"/>
        <color theme="1"/>
        <rFont val="Century Gothic"/>
        <family val="2"/>
        <scheme val="minor"/>
      </rPr>
      <t>.</t>
    </r>
  </si>
  <si>
    <r>
      <t xml:space="preserve">A tabela abaixo apresenta a correlação dos conteúdos GRI cobertos neste Databook. Em cada linha, você poderá clicar nos hiperlinks da coluna "Onde encontrar" para acessar facilmente as informações que respondem a esse </t>
    </r>
    <r>
      <rPr>
        <i/>
        <sz val="10"/>
        <color theme="1"/>
        <rFont val="Century Gothic"/>
        <family val="2"/>
        <scheme val="minor"/>
      </rPr>
      <t>framework</t>
    </r>
    <r>
      <rPr>
        <sz val="10"/>
        <color theme="1"/>
        <rFont val="Century Gothic"/>
        <family val="2"/>
        <scheme val="minor"/>
      </rPr>
      <t>.</t>
    </r>
  </si>
  <si>
    <r>
      <t xml:space="preserve">A tabela abaixo apresenta a correlação das recomendações de relato do Task-Force on Climate-Related Financial Disclosures (TCFD) cobertas neste Databook. Em cada linha, você poderá clicar nos hiperlinks da coluna "Onde encontrar" para acessar facilmente as informações que respondem a esse </t>
    </r>
    <r>
      <rPr>
        <i/>
        <sz val="10"/>
        <color theme="1"/>
        <rFont val="Century Gothic"/>
        <family val="2"/>
        <scheme val="minor"/>
      </rPr>
      <t>framework</t>
    </r>
    <r>
      <rPr>
        <sz val="10"/>
        <color theme="1"/>
        <rFont val="Century Gothic"/>
        <family val="2"/>
        <scheme val="minor"/>
      </rPr>
      <t>.</t>
    </r>
  </si>
  <si>
    <t>As atividades de exploração e produção (E&amp;P) onshore são a fontes mais representativa para a geração de resíduos em nosso negócio, associados principalmente às sobras de perfuração e às rotinas de manutenção dos equipamentos. Em 2024, o segmento de E&amp;P Onshore foi responsável por 79% das 43 mil toneladas de resíduos geradas pela Brava Energia. Outra fonte relevante é o descomissionamento de unidades, que leva a um volume significativo de sucata após a desmobilização dos equipamentos. No último ano, a geração de resíduos do segmento de E&amp;P Offshore foi impactada pelas atividades de descomissionamento do Campo de Aratum e do Sistema de Produção Antecipado (SPA) em Atlanta, totalizando 6 mil toneladas de resíduos gerados. O segmento Mid &amp; Downstream, com menor representatividade sobre o total da Companhia (7% em 2024), tem entre as principais atividades geradoras de resíduos a manutenção de equipamentos de armazenamento e a carga e descarga de produtos. A distribuição de nossos produtos ocorre por meio de dutos e caminhões-tanque, condição que minimiza a geração de resíduos nessa etapa da cadeia de valor.</t>
  </si>
  <si>
    <r>
      <t xml:space="preserve">Todas as nossas operações estão cobertas por mecanismos de avaliação de impactos (no âmbito do licenciamento ambiental), engajamento com as comunidades (por meio do Programa de Comunicação Social) e/ou ações de desenvolvimento local (via investimentos sociais). Em 2024, direcionamos R$ 13,4 milhões para o apoio a projetos sociais, com destaque para:
</t>
    </r>
    <r>
      <rPr>
        <b/>
        <sz val="9"/>
        <color theme="5"/>
        <rFont val="Century Gothic"/>
        <family val="2"/>
        <scheme val="minor"/>
      </rPr>
      <t>Reciclar com Arte |</t>
    </r>
    <r>
      <rPr>
        <sz val="9"/>
        <color theme="1"/>
        <rFont val="Century Gothic"/>
        <family val="2"/>
        <scheme val="minor"/>
      </rPr>
      <t xml:space="preserve"> Ação realizada no Rio de Janeiro com foco na conscientização de jovens, adolescentes, adultos e estudantes para a reciclagem. A iniciativa expôs a importância do processo de reaproveitamento do plástico e capacitou cooperativas e organizações não governamentais na produção de objetos reciclados comercializáveis. Conduzido em junho, o projeto recebeu investimentos de R$ 620 mil.
</t>
    </r>
    <r>
      <rPr>
        <b/>
        <sz val="9"/>
        <color theme="5"/>
        <rFont val="Century Gothic"/>
        <family val="2"/>
        <scheme val="minor"/>
      </rPr>
      <t>3R Capacita |</t>
    </r>
    <r>
      <rPr>
        <sz val="9"/>
        <color theme="1"/>
        <rFont val="Century Gothic"/>
        <family val="2"/>
        <scheme val="minor"/>
      </rPr>
      <t xml:space="preserve"> Em parceria com o Senai-RN e o Instituo Federal do Rio Grande do Norte (IFRN-Macau), oferecemos cursos de capacitação (formação inicial e continuada) na área de petróleo e gás para a população do Rio Grande do Norte. Foram investidos R$ 752,3 mil nessa iniciativa, que beneficiou 383 pessoas com 12 cursos profissionalizantes.
</t>
    </r>
    <r>
      <rPr>
        <b/>
        <sz val="9"/>
        <color theme="5"/>
        <rFont val="Century Gothic"/>
        <family val="2"/>
        <scheme val="minor"/>
      </rPr>
      <t xml:space="preserve">Reestruturação da rodovia RN-401 | </t>
    </r>
    <r>
      <rPr>
        <sz val="9"/>
        <color theme="1"/>
        <rFont val="Century Gothic"/>
        <family val="2"/>
        <scheme val="minor"/>
      </rPr>
      <t xml:space="preserve">Doamos R$ 12 milhões para a reforma de 8,4 quilômetros da rodovia, que dá acesso ao município de Guamaré e é fundamental para o escoamento de petróleo e gás da Refina Clara Camarão. As obras foram executadas pelo Governo do Estado, por meio da Secretaria de Infraestrutura.
</t>
    </r>
    <r>
      <rPr>
        <b/>
        <sz val="9"/>
        <color theme="5"/>
        <rFont val="Century Gothic"/>
        <family val="2"/>
        <scheme val="minor"/>
      </rPr>
      <t xml:space="preserve">Super ENEM | </t>
    </r>
    <r>
      <rPr>
        <sz val="9"/>
        <color theme="1"/>
        <rFont val="Century Gothic"/>
        <family val="2"/>
        <scheme val="minor"/>
      </rPr>
      <t xml:space="preserve">Com investimento de R$ 52,5 mil, a Brava Energia e a JA Bahia prepararam mais de 100 estudantes do ensino médio das comunidades próximas às nossas operações na Bahia para o Exame Nacional do Ensino Médio (Enem). A iniciativa ofereceu 14 aulões e resultou na aprovação de jovens em universidades públicas e na conquista de bolsas integrais pelo Programa Universidade para Todos (Prouni).
</t>
    </r>
    <r>
      <rPr>
        <b/>
        <sz val="9"/>
        <color theme="5"/>
        <rFont val="Century Gothic"/>
        <family val="2"/>
        <scheme val="minor"/>
      </rPr>
      <t xml:space="preserve">Reflorescer | </t>
    </r>
    <r>
      <rPr>
        <sz val="9"/>
        <color theme="1"/>
        <rFont val="Century Gothic"/>
        <family val="2"/>
        <scheme val="minor"/>
      </rPr>
      <t xml:space="preserve">Iniciado em 2024, com duração prevista até 2026 e investimentos de R$3,3 milhões, o Reflorescer é desenvolvido na zona rural do Rio Grande do Norte. O projeto alia recuperação ambiental e impacto social, promovendo educação socioambiental e geração de renda por meio de atividades como meliponário, quintais produtivos e viveiro de
mudas. Já impactou mais de 300 famílias.
</t>
    </r>
    <r>
      <rPr>
        <b/>
        <sz val="9"/>
        <color theme="5"/>
        <rFont val="Century Gothic"/>
        <family val="2"/>
        <scheme val="minor"/>
      </rPr>
      <t xml:space="preserve">Cooperativa Arte Peixe | </t>
    </r>
    <r>
      <rPr>
        <sz val="9"/>
        <color theme="1"/>
        <rFont val="Century Gothic"/>
        <family val="2"/>
        <scheme val="minor"/>
      </rPr>
      <t xml:space="preserve">Em Atafona (São João da Barra - RJ), a cooperativa produz alimentos derivados do pescado. Com apoio da Brava Energia, recebeu novos equipamentos e suporte para a obtenção dos registros para comercialização em escala industrial. Reconhecida entre as cinco melhores cooperativas do Brasil, a iniciativa gera
trabalho e renda para a região, com força de trabalho 100% feminina.
</t>
    </r>
    <r>
      <rPr>
        <b/>
        <sz val="9"/>
        <color theme="5"/>
        <rFont val="Century Gothic"/>
        <family val="2"/>
        <scheme val="minor"/>
      </rPr>
      <t xml:space="preserve">Trilha de Aprendizagem | </t>
    </r>
    <r>
      <rPr>
        <sz val="9"/>
        <color theme="1"/>
        <rFont val="Century Gothic"/>
        <family val="2"/>
        <scheme val="minor"/>
      </rPr>
      <t xml:space="preserve">Destinado a jovens de Catu e Candeias (BA), o projeto, em parceria com a JA Bahia, promoveu oficinas sobre empregabilidade, mercado de trabalho e empreendedorismo sustentável, além da experiência prática "Empresário Sombra". Com investimento de R$ 23,2 mil, beneficiou cerca de 100 alunos.
</t>
    </r>
    <r>
      <rPr>
        <b/>
        <sz val="9"/>
        <color theme="5"/>
        <rFont val="Century Gothic"/>
        <family val="2"/>
        <scheme val="minor"/>
      </rPr>
      <t xml:space="preserve">Associação Quilombola de Barrinha | </t>
    </r>
    <r>
      <rPr>
        <sz val="9"/>
        <color theme="1"/>
        <rFont val="Century Gothic"/>
        <family val="2"/>
        <scheme val="minor"/>
      </rPr>
      <t xml:space="preserve">Em São Francisco de Itabapoana (RJ), a Brava Energia realizou a entrega da sede para Associação Rural de Mulheres Artesãs e Agricultores Quilombolas. O local conta com uma biblioteca infanto-juvenil, com mais de 200 exemplares doados pelos próprios colaboradores. Além de estabelecer espaço de reconhecimento identitário ao grupo, o local promove reuniões, eventos e atividades educacionais, recreativas e culturais para a comunidade Quilombola.
</t>
    </r>
    <r>
      <rPr>
        <b/>
        <sz val="9"/>
        <color theme="5"/>
        <rFont val="Century Gothic"/>
        <family val="2"/>
        <scheme val="minor"/>
      </rPr>
      <t xml:space="preserve">Corridas de rua | </t>
    </r>
    <r>
      <rPr>
        <sz val="9"/>
        <color theme="1"/>
        <rFont val="Century Gothic"/>
        <family val="2"/>
        <scheme val="minor"/>
      </rPr>
      <t>Como forma de incentivo à prática esportiva e adoção de hábitos saudáveis, apoiamos diversas corridas de rua do Circuito das Estações, nas cidades do Rio de Janeiro (RJ) e Salvador (BA), e a Eco Run, em Mossoró (RN). Em 2024, mais de 300 colaboradores da Brava participaram dessas corridas. A execução desses projetos gera mais de 450 empregos diretos e amplia o acesso das comunidades ao redor das nossas operações ao esporte.</t>
    </r>
  </si>
  <si>
    <r>
      <t xml:space="preserve">Entre os projetos sociais que apoiamos ao longo de 2024, quatro estão relacionados a investimentos em infraestrutura e apoio a serviços. 
</t>
    </r>
    <r>
      <rPr>
        <b/>
        <sz val="9"/>
        <color theme="5"/>
        <rFont val="Century Gothic"/>
        <family val="2"/>
        <scheme val="minor"/>
      </rPr>
      <t>3R Capacita |</t>
    </r>
    <r>
      <rPr>
        <sz val="9"/>
        <color theme="1"/>
        <rFont val="Century Gothic"/>
        <family val="2"/>
        <scheme val="minor"/>
      </rPr>
      <t xml:space="preserve"> Em parceria com o Senai-RN e o Instituo Federal do Rio Grande do Norte (IFRN-Macau), oferecemos cursos de capacitação (formação inicial e continuada) na área de petróleo e gás para a população do Rio Grande do Norte. Foram investidos R$ 752,3 mil nessa iniciativa, que beneficiou 383 pessoas com 12 cursos profissionalizantes.
</t>
    </r>
    <r>
      <rPr>
        <b/>
        <sz val="9"/>
        <color theme="5"/>
        <rFont val="Century Gothic"/>
        <family val="2"/>
        <scheme val="minor"/>
      </rPr>
      <t xml:space="preserve">Reestruturação da rodovia RN-401 | </t>
    </r>
    <r>
      <rPr>
        <sz val="9"/>
        <color theme="1"/>
        <rFont val="Century Gothic"/>
        <family val="2"/>
        <scheme val="minor"/>
      </rPr>
      <t xml:space="preserve">Doamos R$ 12 milhões para a reforma de 8,4 quilômetros da rodovia, que dá acesso ao município de Guamaré e é fundamental para o escoamento de petróleo e gás da Refina Clara Camarão. As obras foram executadas pelo Governo do Estado, por meio da Secretaria de Infraestrutura.
</t>
    </r>
    <r>
      <rPr>
        <b/>
        <sz val="9"/>
        <color theme="5"/>
        <rFont val="Century Gothic"/>
        <family val="2"/>
        <scheme val="minor"/>
      </rPr>
      <t xml:space="preserve">Super ENEM | </t>
    </r>
    <r>
      <rPr>
        <sz val="9"/>
        <color theme="1"/>
        <rFont val="Century Gothic"/>
        <family val="2"/>
        <scheme val="minor"/>
      </rPr>
      <t xml:space="preserve">Com investimento de R$ 52,5 mil, a Brava Energia e a JA Bahia prepararam mais de 100 estudantes do ensino médio das comunidades próximas às nossas operações na Bahia para o Exame Nacional do Ensino Médio (Enem). A iniciativa ofereceu 14 aulões e resultou na aprovação de jovens em universidades públicas e na conquista de bolsas integrais pelo Programa Universidade para Todos (Prouni).
</t>
    </r>
    <r>
      <rPr>
        <b/>
        <sz val="9"/>
        <color theme="5"/>
        <rFont val="Century Gothic"/>
        <family val="2"/>
        <scheme val="minor"/>
      </rPr>
      <t xml:space="preserve">Trilha de Aprendizagem | </t>
    </r>
    <r>
      <rPr>
        <sz val="9"/>
        <color theme="1"/>
        <rFont val="Century Gothic"/>
        <family val="2"/>
        <scheme val="minor"/>
      </rPr>
      <t>Destinado a jovens de Catu e Candeias (BA), o projeto, em parceria com a JA Bahia, promoveu oficinas sobre empregabilidade, mercado de trabalho e empreendedorismo sustentável, além da experiência prática "Empresário Sombra". Com investimento de R$ 23,2 mil, beneficiou cerca de 100 alunos.</t>
    </r>
  </si>
  <si>
    <t>Nossa estratégia fiscal está fundamentada em princípios e diretrizes que garantem o gerenciamento adequado das obrigações fiscais e tributárias, integrando aspectos de compliance e de responsabilidade social. Essa estratégia é implementada por meio de uma gestão tributária verticalizada, com estrutura corporativa dedicada, formada por profissionais especializados, e o apoio de consultores externos, garantindo a conformidade com a legislação vigente e evitando qualquer inconsistência tributária em todas as esferar aplicáveis.
O regime tributário em que atuamos é o de lucro real anual, sendo que os principais tributos pagos se enquadram em: PIS-Cofins, ICMS e CIDE (sobre mercadorias adquiridas e saúda de produtos), ISS (sobre a contratação de serviços) e IOF (sobre operações financeiras).
Nossa abordagem de gestão contribui para o impacto positivo da Brava no desenvolvimento sustentável regional, por meio do aproveitamento de recursos incentivados, direcionados para o apoio a projetos sociais (como os de cultura e esporte), e do monitoramento contínuo do impacto econômico gerado pela arrecadação de tributos, sobretudo no âmbito municipal e estadual.</t>
  </si>
  <si>
    <t>Identificamos e avaliamos nossos impactos hídricos a partir do mapeamento das fontes de captação e do monitoramento mensal de indicadores como quantidade total de água consumida e consumo relativo por produção. Norteado por procedimento específico do Sistema de Gestão Integrado (SGI), esse gerenciamento permite identificar tendências de consumo e oportunidades de melhoria de gestão para o uso racional e eficiente dos recursos hídricos. Também analisamos a qualidade da água no entorno das unidades por meio de análises físico-químicas, assegurando o enquadramento em requisitos legais relacionados à qualidade da água.
Nas operações de exploração &amp; produção (E&amp;P) onshore e mid&amp; downstream, a captação ocorre principalmente em poços e rios e por meio do fornecimento de terceiros (caminhões-pipa, galões e redes locais de abastecimento de água). Entre outros usos, a água é consumida em atividades de limpeza, testes dos sistemas operacionais, geração de vapor e suporte às campanhas de perfuração. Os efluentes sanitários são armazenados temporariamente e destinados para tratamento e descarte por terceiros.
Durante o processo de produção, os campos geram água produzida, que pode ser reinjetada (100% no Complexo Recôncavo). No Complexo Potiguar, a parcela de água produzida não reinjetada é transferida para o Ativo Industrial de Guamaré (ATI), que dispões de Estações de Tratamento de Efluentes. Após passar pelo tratamento adequado, o efluente é descartado no mar via emissários submarinos, atendendo aos requisitos legais estabelecidos.
As operações de E&amp;P offshore são abastecidas por meio de embarcações de apoio, que transportam a água das bases operacionais para as plataformas. Nos Campos Papa-Terra e Atlanta, contamos ainda com dessalinizadores a bordo, que permitem a captação direta de água do mar para tratamento e posterior direcionamento para consumo nas operações.
Sistemas de reúso de água na refinaria otimizam o consumo, minimizando a necessidade de captação. Também promovemos iniciativas que contribuem para o acesso das populações do entorno à água limpa e de qualidade. Entre elas, destacam-se a disponibilização de poços previamente destinados às operações para uso das comunidades locais e campanhas de fornecimento de água por caminhões-pipa às comunidades sem infraestrutura adequada de abastecimento de água.</t>
  </si>
  <si>
    <t>Consolidado Brava Energia</t>
  </si>
  <si>
    <r>
      <t>Consolidado Brava Energia</t>
    </r>
    <r>
      <rPr>
        <b/>
        <vertAlign val="superscript"/>
        <sz val="10"/>
        <color theme="2"/>
        <rFont val="Century Gothic"/>
        <family val="2"/>
        <scheme val="minor"/>
      </rPr>
      <t>1</t>
    </r>
  </si>
  <si>
    <r>
      <t>Consolidado Brava Energia</t>
    </r>
    <r>
      <rPr>
        <b/>
        <vertAlign val="superscript"/>
        <sz val="10"/>
        <color theme="2"/>
        <rFont val="Century Gothic"/>
        <family val="2"/>
        <scheme val="minor"/>
      </rPr>
      <t>2</t>
    </r>
  </si>
  <si>
    <t>Mudanças climáticas (escopo 1)</t>
  </si>
  <si>
    <t>Mudanças climáticas (escopo 2)</t>
  </si>
  <si>
    <t>Mudanças climáticas (escopo 3)</t>
  </si>
  <si>
    <r>
      <t>Emissões de escopo 3 por tipo (tCO2e)</t>
    </r>
    <r>
      <rPr>
        <b/>
        <vertAlign val="superscript"/>
        <sz val="10"/>
        <color theme="2"/>
        <rFont val="Century Gothic"/>
        <family val="2"/>
        <scheme val="minor"/>
      </rPr>
      <t>1</t>
    </r>
  </si>
  <si>
    <t>E&amp;P Onshore (kgCO2e/boe)</t>
  </si>
  <si>
    <t>E&amp;P Offshore (kgCO2e/boe)</t>
  </si>
  <si>
    <r>
      <t>Enauta</t>
    </r>
    <r>
      <rPr>
        <b/>
        <vertAlign val="superscript"/>
        <sz val="10"/>
        <color theme="2"/>
        <rFont val="Century Gothic"/>
        <family val="2"/>
        <scheme val="minor"/>
      </rPr>
      <t>1</t>
    </r>
  </si>
  <si>
    <t>1. Intensidade de emissões consolidada (100% Atlanta OPEX e CAPEX + 45% Manati).</t>
  </si>
  <si>
    <t>Campos/blocos em que a Brava está presente</t>
  </si>
  <si>
    <t>Ação civil pública movida pela Confederação visando ao pagamento de indenização a título de danos materiais (lucros cessantes) e morais supostamente sofridos por pescadores não identificados em razão de intervenção na atividade pesqueira, pretensamente causada pela criação de uma zona de exclusão ao exercício da pesca pela exploração de petróleo e gás no Campo de Peroá-Cangoá. Julgando improcedente o pedido formulado na inicial.</t>
  </si>
  <si>
    <t>Versão web |</t>
  </si>
  <si>
    <t>Acesse a versão em PDF do Relatório Anual e de Sustentabilidade 2024 da Brava para saber mais sobre a estratégia e o desempenho da Companhia.</t>
  </si>
  <si>
    <t>GRI 306 | Efluentes e resíduos 2016</t>
  </si>
  <si>
    <t>a) Descreva os processos utilizados pela organização para identificar e avaliar os riscos relacionados às mudanças climáticas</t>
  </si>
  <si>
    <t>b) Descreva os processos utilizados pela organização para gerenciar os riscos relacionados às mudanças climáticas</t>
  </si>
  <si>
    <t>c) Descreva como os processos utilizados pela organização para identificar, avaliar e gerenciar os riscos relacionados às mudanças climáticas são integrados à gestão geral de riscos da organização</t>
  </si>
  <si>
    <t>b) Informe as emissões de gases de efeito estufa de escopo 1, escopo 2 e, se for o caso, escopo 3, e os riscos relacionados a elas</t>
  </si>
  <si>
    <t>A estratégia de investimentos no setor de óleo e gás é influenciada pelas projeções de oferta e demanda de derivados do petróleo. As previsões de alta demanda podem incentivar investimentos em reservas e pesquisa e desenvolvimento (P&amp;D), enquanto uma demanda projetada em declínio pode direcionar a Companhia a priorizar ativos mais eficientes. 
Trabalhamos três cenários principais para preços e demanda: 
   • Otimista, com forte recuperação econômica e aumento da demanda por petróleo, mantendo preços elevados;
   • Base, com crescimento moderado e preços estáveis, impulsionados por uma demanda gradual;
   • Pessimista, com desaceleração econômica, resultando em preços mais baixos e menor demanda. 
As probabilidades trabalhadas podem variar de acordo com o projeto, e as premissas adotadas levam em consideração aspectos macroeconômicos e operacionais internos.
As regulações climáticas, como precificação de carbono e metas de redução de emissões, podem impactar os custos operacionais e decisões de projetos, tornando projetos com maior emissão menos atraentes para investimento.</t>
  </si>
  <si>
    <r>
      <t>Interferência das operações em Unidades de Conservação</t>
    </r>
    <r>
      <rPr>
        <b/>
        <vertAlign val="superscript"/>
        <sz val="10"/>
        <color theme="2"/>
        <rFont val="Century Gothic"/>
        <family val="2"/>
        <scheme val="minor"/>
      </rPr>
      <t>1</t>
    </r>
  </si>
  <si>
    <t xml:space="preserve">
Próxima
</t>
  </si>
  <si>
    <t xml:space="preserve">
</t>
  </si>
  <si>
    <r>
      <t xml:space="preserve">A gestão de riscos fiscais é monitorada pelo time técnico da área tributária, em estreita colaboração com a Diretoria Financeira. Esse acompanhamento ocorre de forma contínua, assegurando que todos os processos internos estejam alinhados às normas e regras de conformidade estabelecidas pelas autoridades fiscais em suas respectivas jurisdições, sejam elas locais ou no exterior. 
Nossa equipe de gestão tributária está à disposição para esclarecer dúvidas e atender questionamentos de colaboradores, órgãos públicos, fornecedores e clientes. Todos os contatos devem ser feitos através do canal "Fale com RI", pelo e-mail </t>
    </r>
    <r>
      <rPr>
        <b/>
        <u/>
        <sz val="9"/>
        <color theme="5"/>
        <rFont val="Century Gothic"/>
        <family val="2"/>
        <scheme val="minor"/>
      </rPr>
      <t>ri@bravaenergia.com</t>
    </r>
    <r>
      <rPr>
        <sz val="9"/>
        <color theme="1"/>
        <rFont val="Century Gothic"/>
        <family val="2"/>
        <scheme val="minor"/>
      </rPr>
      <t xml:space="preserve"> ou pelo telefone (021) 3475-5555. </t>
    </r>
  </si>
  <si>
    <t>Nossos impactos socioambientais negativos são identificados em cada unidade por meio da avaliação de impactos e estão principalmente relacionados à geração de expectativas nas comunidades que não correspondem ao planejamento de negócios (necessidade de amplo diálogo para alinhamento de expectativas), ao tráfego de embarcações e perturbação da atividade de pesca (em ambientes costeiros) e ao levantamento de poeira, à geração de ruídos, ao aumento do tráfego em estradas e ao risco de acidentes envolvendo a população (nas operações onshore).
Todos os impactos são mitigados no âmbito do processo de licenciamento ambiental, que estabelece condicionantes para a instalação e operação dos ativos. Entre os programas desenvolvidos nesse contexto, merecem destaque os de Comunicação Social, Educação Ambiental e Prevenção à Poluição.</t>
  </si>
  <si>
    <t>Volume vazado total (barris)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</si>
</sst>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0"/>
  </numFmts>
  <fonts count="53" x14ac:knownFonts="1">
    <font>
      <sz val="11"/>
      <color theme="1"/>
      <name val="Century Gothic"/>
      <family val="2"/>
      <scheme val="minor"/>
    </font>
    <font>
      <sz val="11"/>
      <color theme="1"/>
      <name val="Century Gothic"/>
      <family val="2"/>
      <scheme val="minor"/>
    </font>
    <font>
      <sz val="10"/>
      <color theme="1"/>
      <name val="Century Gothic"/>
      <family val="2"/>
      <scheme val="minor"/>
    </font>
    <font>
      <sz val="9"/>
      <color theme="1"/>
      <name val="Century Gothic"/>
      <family val="2"/>
      <scheme val="minor"/>
    </font>
    <font>
      <sz val="10"/>
      <color theme="1"/>
      <name val="Century Gothic"/>
      <family val="2"/>
    </font>
    <font>
      <sz val="9"/>
      <color theme="1"/>
      <name val="Century Gothic"/>
      <family val="2"/>
    </font>
    <font>
      <b/>
      <sz val="9"/>
      <color theme="2"/>
      <name val="Century Gothic"/>
      <family val="2"/>
    </font>
    <font>
      <b/>
      <sz val="26"/>
      <color theme="2"/>
      <name val="Century Gothic"/>
      <family val="2"/>
    </font>
    <font>
      <u/>
      <sz val="11"/>
      <color theme="10"/>
      <name val="Century Gothic"/>
      <family val="2"/>
      <scheme val="minor"/>
    </font>
    <font>
      <b/>
      <sz val="26"/>
      <color theme="2"/>
      <name val="Century Gothic"/>
      <family val="2"/>
      <scheme val="minor"/>
    </font>
    <font>
      <b/>
      <sz val="20"/>
      <color theme="2"/>
      <name val="Century Gothic"/>
      <family val="2"/>
      <scheme val="minor"/>
    </font>
    <font>
      <sz val="24"/>
      <color theme="1"/>
      <name val="Century Gothic"/>
      <family val="2"/>
    </font>
    <font>
      <b/>
      <sz val="10"/>
      <color theme="10"/>
      <name val="Century Gothic"/>
      <family val="2"/>
      <scheme val="minor"/>
    </font>
    <font>
      <sz val="10"/>
      <name val="Century Gothic"/>
      <family val="2"/>
    </font>
    <font>
      <sz val="30"/>
      <color theme="1"/>
      <name val="Century Gothic"/>
      <family val="2"/>
    </font>
    <font>
      <b/>
      <sz val="27"/>
      <color theme="2"/>
      <name val="Century Gothic"/>
      <family val="2"/>
    </font>
    <font>
      <b/>
      <sz val="16"/>
      <color theme="1"/>
      <name val="Century Gothic"/>
      <family val="2"/>
      <scheme val="minor"/>
    </font>
    <font>
      <b/>
      <sz val="16"/>
      <color theme="2"/>
      <name val="Century Gothic"/>
      <family val="2"/>
      <scheme val="minor"/>
    </font>
    <font>
      <sz val="30"/>
      <color theme="1"/>
      <name val="Century Gothic"/>
      <family val="2"/>
      <scheme val="minor"/>
    </font>
    <font>
      <b/>
      <sz val="9"/>
      <color theme="0"/>
      <name val="Century Gothic"/>
      <family val="2"/>
      <scheme val="minor"/>
    </font>
    <font>
      <b/>
      <sz val="16"/>
      <color theme="3" tint="-0.249977111117893"/>
      <name val="Century Gothic"/>
      <family val="2"/>
      <scheme val="minor"/>
    </font>
    <font>
      <b/>
      <sz val="10"/>
      <color theme="2"/>
      <name val="Century Gothic"/>
      <family val="2"/>
      <scheme val="minor"/>
    </font>
    <font>
      <u/>
      <sz val="9"/>
      <color theme="2"/>
      <name val="Century Gothic"/>
      <family val="2"/>
      <scheme val="minor"/>
    </font>
    <font>
      <b/>
      <sz val="9"/>
      <color theme="1"/>
      <name val="Century Gothic"/>
      <family val="2"/>
      <scheme val="minor"/>
    </font>
    <font>
      <b/>
      <sz val="9"/>
      <color theme="4"/>
      <name val="Century Gothic"/>
      <family val="2"/>
      <scheme val="minor"/>
    </font>
    <font>
      <b/>
      <u/>
      <sz val="9"/>
      <color theme="2"/>
      <name val="Century Gothic"/>
      <family val="2"/>
      <scheme val="minor"/>
    </font>
    <font>
      <b/>
      <sz val="9"/>
      <name val="Century Gothic"/>
      <family val="2"/>
      <scheme val="minor"/>
    </font>
    <font>
      <b/>
      <vertAlign val="superscript"/>
      <sz val="10"/>
      <color theme="2"/>
      <name val="Century Gothic"/>
      <family val="2"/>
      <scheme val="minor"/>
    </font>
    <font>
      <vertAlign val="superscript"/>
      <sz val="9"/>
      <color theme="1"/>
      <name val="Century Gothic"/>
      <family val="2"/>
      <scheme val="minor"/>
    </font>
    <font>
      <b/>
      <vertAlign val="superscript"/>
      <sz val="9"/>
      <color theme="1"/>
      <name val="Century Gothic"/>
      <family val="2"/>
      <scheme val="minor"/>
    </font>
    <font>
      <sz val="9"/>
      <name val="Century Gothic"/>
      <family val="2"/>
      <scheme val="minor"/>
    </font>
    <font>
      <b/>
      <sz val="10"/>
      <color theme="1"/>
      <name val="Century Gothic"/>
      <family val="2"/>
      <scheme val="minor"/>
    </font>
    <font>
      <u/>
      <vertAlign val="superscript"/>
      <sz val="9"/>
      <color theme="2"/>
      <name val="Century Gothic"/>
      <family val="2"/>
      <scheme val="minor"/>
    </font>
    <font>
      <b/>
      <sz val="9"/>
      <color theme="2"/>
      <name val="Century Gothic"/>
      <family val="2"/>
      <scheme val="minor"/>
    </font>
    <font>
      <b/>
      <sz val="10"/>
      <color theme="9" tint="0.79998168889431442"/>
      <name val="Century Gothic"/>
      <family val="2"/>
      <scheme val="minor"/>
    </font>
    <font>
      <b/>
      <sz val="9"/>
      <color theme="5"/>
      <name val="Century Gothic"/>
      <family val="2"/>
      <scheme val="minor"/>
    </font>
    <font>
      <u/>
      <sz val="9"/>
      <color theme="10"/>
      <name val="Century Gothic"/>
      <family val="2"/>
      <scheme val="minor"/>
    </font>
    <font>
      <sz val="9"/>
      <color theme="10"/>
      <name val="Century Gothic"/>
      <family val="2"/>
      <scheme val="minor"/>
    </font>
    <font>
      <b/>
      <u/>
      <sz val="9"/>
      <color theme="10"/>
      <name val="Century Gothic"/>
      <family val="2"/>
      <scheme val="minor"/>
    </font>
    <font>
      <u/>
      <sz val="9"/>
      <color theme="5"/>
      <name val="Century Gothic"/>
      <family val="2"/>
      <scheme val="minor"/>
    </font>
    <font>
      <b/>
      <u/>
      <sz val="9"/>
      <color theme="5"/>
      <name val="Century Gothic"/>
      <family val="2"/>
      <scheme val="minor"/>
    </font>
    <font>
      <b/>
      <sz val="11"/>
      <color theme="9" tint="0.79998168889431442"/>
      <name val="Century Gothic"/>
      <family val="2"/>
      <scheme val="minor"/>
    </font>
    <font>
      <i/>
      <sz val="9"/>
      <color theme="1"/>
      <name val="Century Gothic"/>
      <family val="2"/>
      <scheme val="minor"/>
    </font>
    <font>
      <sz val="8"/>
      <color theme="1"/>
      <name val="Century Gothic"/>
      <family val="2"/>
      <scheme val="minor"/>
    </font>
    <font>
      <sz val="10"/>
      <color theme="2"/>
      <name val="Century Gothic"/>
      <family val="2"/>
      <scheme val="minor"/>
    </font>
    <font>
      <sz val="12"/>
      <color theme="1"/>
      <name val="Century Gothic"/>
      <family val="2"/>
      <scheme val="minor"/>
    </font>
    <font>
      <sz val="10"/>
      <name val="Century Gothic"/>
      <family val="2"/>
      <scheme val="minor"/>
    </font>
    <font>
      <u/>
      <sz val="9"/>
      <name val="Century Gothic"/>
      <family val="2"/>
      <scheme val="minor"/>
    </font>
    <font>
      <sz val="8"/>
      <name val="Century Gothic"/>
      <family val="2"/>
      <scheme val="minor"/>
    </font>
    <font>
      <b/>
      <u/>
      <sz val="10"/>
      <color theme="5"/>
      <name val="Century Gothic"/>
      <family val="2"/>
      <scheme val="minor"/>
    </font>
    <font>
      <b/>
      <vertAlign val="superscript"/>
      <sz val="9"/>
      <color theme="4"/>
      <name val="Century Gothic"/>
      <family val="2"/>
      <scheme val="minor"/>
    </font>
    <font>
      <i/>
      <sz val="10"/>
      <color theme="1"/>
      <name val="Century Gothic"/>
      <family val="2"/>
    </font>
    <font>
      <i/>
      <sz val="10"/>
      <color theme="1"/>
      <name val="Century Gothic"/>
      <family val="2"/>
      <scheme val="minor"/>
    </font>
  </fonts>
  <fills count="7">
    <fill>
      <patternFill patternType="none"/>
    </fill>
    <fill>
      <patternFill patternType="gray125"/>
    </fill>
    <fill>
      <patternFill patternType="solid">
        <fgColor theme="9"/>
        <bgColor indexed="64"/>
      </patternFill>
    </fill>
    <fill>
      <patternFill patternType="solid">
        <fgColor theme="9" tint="0.59999389629810485"/>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4.9989318521683403E-2"/>
        <bgColor indexed="64"/>
      </patternFill>
    </fill>
  </fills>
  <borders count="18">
    <border>
      <left/>
      <right/>
      <top/>
      <bottom/>
      <diagonal/>
    </border>
    <border>
      <left/>
      <right/>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right/>
      <top style="thin">
        <color theme="1" tint="0.499984740745262"/>
      </top>
      <bottom style="thin">
        <color theme="0" tint="-0.24994659260841701"/>
      </bottom>
      <diagonal/>
    </border>
    <border>
      <left/>
      <right/>
      <top/>
      <bottom style="thin">
        <color theme="0" tint="-0.24994659260841701"/>
      </bottom>
      <diagonal/>
    </border>
    <border>
      <left/>
      <right style="thin">
        <color theme="0" tint="-0.24994659260841701"/>
      </right>
      <top/>
      <bottom/>
      <diagonal/>
    </border>
  </borders>
  <cellStyleXfs count="4">
    <xf numFmtId="0" fontId="0" fillId="0" borderId="0"/>
    <xf numFmtId="9" fontId="1" fillId="0" borderId="0" applyFont="0" applyFill="0" applyBorder="0" applyAlignment="0" applyProtection="0"/>
    <xf numFmtId="0" fontId="8" fillId="0" borderId="0" applyNumberFormat="0" applyFill="0" applyBorder="0" applyAlignment="0" applyProtection="0"/>
    <xf numFmtId="9" fontId="45" fillId="0" borderId="0" applyFont="0" applyFill="0" applyBorder="0" applyAlignment="0" applyProtection="0"/>
  </cellStyleXfs>
  <cellXfs count="350">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applyAlignment="1">
      <alignment horizontal="center" vertical="center" wrapText="1"/>
    </xf>
    <xf numFmtId="0" fontId="7" fillId="0" borderId="0" xfId="0" applyFont="1" applyAlignment="1">
      <alignment horizontal="center" vertical="center" wrapText="1"/>
    </xf>
    <xf numFmtId="0" fontId="0" fillId="0" borderId="0" xfId="0" applyAlignment="1">
      <alignment vertical="center" wrapText="1"/>
    </xf>
    <xf numFmtId="0" fontId="11" fillId="0" borderId="0" xfId="0" applyFont="1"/>
    <xf numFmtId="0" fontId="2" fillId="0" borderId="0" xfId="0" applyFont="1" applyAlignment="1">
      <alignment vertical="center" wrapText="1"/>
    </xf>
    <xf numFmtId="0" fontId="14" fillId="0" borderId="0" xfId="0" applyFont="1"/>
    <xf numFmtId="0" fontId="2" fillId="0" borderId="0" xfId="0" applyFont="1" applyAlignment="1">
      <alignment horizontal="center" vertical="center" wrapText="1"/>
    </xf>
    <xf numFmtId="0" fontId="6" fillId="3" borderId="0" xfId="0" applyFont="1" applyFill="1" applyAlignment="1">
      <alignment horizontal="center" vertical="center" wrapText="1"/>
    </xf>
    <xf numFmtId="0" fontId="15" fillId="0" borderId="0" xfId="0" applyFont="1" applyAlignment="1">
      <alignment horizontal="center" vertical="center" wrapText="1"/>
    </xf>
    <xf numFmtId="0" fontId="16" fillId="0" borderId="0" xfId="0" applyFont="1" applyAlignment="1">
      <alignment vertical="center"/>
    </xf>
    <xf numFmtId="0" fontId="2" fillId="0" borderId="0" xfId="0" applyFont="1" applyAlignment="1">
      <alignment horizontal="center" vertical="center"/>
    </xf>
    <xf numFmtId="0" fontId="21" fillId="5" borderId="0" xfId="0" applyFont="1" applyFill="1" applyAlignment="1">
      <alignment horizontal="center" vertical="center" wrapText="1"/>
    </xf>
    <xf numFmtId="0" fontId="21" fillId="5" borderId="0" xfId="0" applyFont="1" applyFill="1" applyAlignment="1">
      <alignment horizontal="center" vertical="center"/>
    </xf>
    <xf numFmtId="0" fontId="3" fillId="0" borderId="0" xfId="0" applyFont="1" applyAlignment="1">
      <alignment vertical="center"/>
    </xf>
    <xf numFmtId="0" fontId="18" fillId="0" borderId="0" xfId="0" applyFont="1" applyAlignment="1">
      <alignment vertical="center"/>
    </xf>
    <xf numFmtId="0" fontId="3" fillId="4" borderId="0" xfId="0" applyFont="1" applyFill="1" applyAlignment="1">
      <alignment vertical="center"/>
    </xf>
    <xf numFmtId="0" fontId="19" fillId="4" borderId="0" xfId="0" applyFont="1" applyFill="1" applyAlignment="1">
      <alignment vertical="center"/>
    </xf>
    <xf numFmtId="0" fontId="3" fillId="0" borderId="0" xfId="0" applyFont="1" applyAlignment="1">
      <alignment vertical="center" wrapText="1"/>
    </xf>
    <xf numFmtId="3" fontId="3" fillId="0" borderId="1" xfId="0" applyNumberFormat="1" applyFont="1" applyBorder="1" applyAlignment="1">
      <alignment vertical="center"/>
    </xf>
    <xf numFmtId="3" fontId="3" fillId="0" borderId="2" xfId="0" applyNumberFormat="1" applyFont="1" applyBorder="1" applyAlignment="1">
      <alignment vertical="center"/>
    </xf>
    <xf numFmtId="3" fontId="26" fillId="0" borderId="2" xfId="0" applyNumberFormat="1" applyFont="1" applyBorder="1" applyAlignment="1">
      <alignment vertical="center"/>
    </xf>
    <xf numFmtId="0" fontId="21" fillId="5" borderId="4" xfId="0" applyFont="1" applyFill="1" applyBorder="1" applyAlignment="1">
      <alignment horizontal="center" vertical="center"/>
    </xf>
    <xf numFmtId="0" fontId="21" fillId="5" borderId="5" xfId="0" applyFont="1" applyFill="1" applyBorder="1" applyAlignment="1">
      <alignment horizontal="center" vertical="center"/>
    </xf>
    <xf numFmtId="3" fontId="3" fillId="0" borderId="6" xfId="0" applyNumberFormat="1" applyFont="1" applyBorder="1" applyAlignment="1">
      <alignment vertical="center"/>
    </xf>
    <xf numFmtId="3" fontId="3" fillId="0" borderId="8" xfId="0" applyNumberFormat="1" applyFont="1" applyBorder="1" applyAlignment="1">
      <alignment vertical="center"/>
    </xf>
    <xf numFmtId="3" fontId="26" fillId="0" borderId="9" xfId="0" applyNumberFormat="1" applyFont="1" applyBorder="1" applyAlignment="1">
      <alignment vertical="center"/>
    </xf>
    <xf numFmtId="3" fontId="23" fillId="0" borderId="8" xfId="0" applyNumberFormat="1" applyFont="1" applyBorder="1" applyAlignment="1">
      <alignment vertical="center"/>
    </xf>
    <xf numFmtId="3" fontId="23" fillId="0" borderId="2" xfId="0" applyNumberFormat="1" applyFont="1" applyBorder="1" applyAlignment="1">
      <alignment vertical="center"/>
    </xf>
    <xf numFmtId="0" fontId="21" fillId="5" borderId="6" xfId="0" applyFont="1" applyFill="1" applyBorder="1" applyAlignment="1">
      <alignment horizontal="center" vertical="center"/>
    </xf>
    <xf numFmtId="0" fontId="21" fillId="5" borderId="1" xfId="0" applyFont="1" applyFill="1" applyBorder="1" applyAlignment="1">
      <alignment horizontal="center" vertical="center"/>
    </xf>
    <xf numFmtId="0" fontId="21" fillId="5" borderId="7" xfId="0" applyFont="1" applyFill="1" applyBorder="1" applyAlignment="1">
      <alignment horizontal="center" vertical="center"/>
    </xf>
    <xf numFmtId="0" fontId="22" fillId="2" borderId="2" xfId="0" applyFont="1" applyFill="1" applyBorder="1" applyAlignment="1">
      <alignment vertical="center"/>
    </xf>
    <xf numFmtId="0" fontId="22" fillId="2" borderId="8" xfId="0" applyFont="1" applyFill="1" applyBorder="1" applyAlignment="1">
      <alignment vertical="center"/>
    </xf>
    <xf numFmtId="0" fontId="22" fillId="2" borderId="9" xfId="0" applyFont="1" applyFill="1" applyBorder="1" applyAlignment="1">
      <alignment vertical="center"/>
    </xf>
    <xf numFmtId="3" fontId="22" fillId="2" borderId="8" xfId="0" applyNumberFormat="1" applyFont="1" applyFill="1" applyBorder="1" applyAlignment="1">
      <alignment vertical="center"/>
    </xf>
    <xf numFmtId="3" fontId="22" fillId="2" borderId="2" xfId="0" applyNumberFormat="1" applyFont="1" applyFill="1" applyBorder="1" applyAlignment="1">
      <alignment vertical="center"/>
    </xf>
    <xf numFmtId="3" fontId="25" fillId="2" borderId="9" xfId="0" applyNumberFormat="1" applyFont="1" applyFill="1" applyBorder="1" applyAlignment="1">
      <alignment vertical="center"/>
    </xf>
    <xf numFmtId="3" fontId="24" fillId="4" borderId="8" xfId="0" applyNumberFormat="1" applyFont="1" applyFill="1" applyBorder="1" applyAlignment="1">
      <alignment vertical="center"/>
    </xf>
    <xf numFmtId="3" fontId="24" fillId="4" borderId="2" xfId="0" applyNumberFormat="1" applyFont="1" applyFill="1" applyBorder="1" applyAlignment="1">
      <alignment vertical="center"/>
    </xf>
    <xf numFmtId="3" fontId="24" fillId="4" borderId="9" xfId="0" applyNumberFormat="1" applyFont="1" applyFill="1" applyBorder="1" applyAlignment="1">
      <alignment vertical="center"/>
    </xf>
    <xf numFmtId="3" fontId="30" fillId="0" borderId="2" xfId="0" applyNumberFormat="1" applyFont="1" applyBorder="1" applyAlignment="1">
      <alignment vertical="center"/>
    </xf>
    <xf numFmtId="3" fontId="25" fillId="2" borderId="2" xfId="0" applyNumberFormat="1" applyFont="1" applyFill="1" applyBorder="1" applyAlignment="1">
      <alignment vertical="center"/>
    </xf>
    <xf numFmtId="0" fontId="2" fillId="0" borderId="0" xfId="0" applyFont="1" applyAlignment="1">
      <alignment vertical="center"/>
    </xf>
    <xf numFmtId="0" fontId="31" fillId="0" borderId="0" xfId="0" applyFont="1" applyAlignment="1">
      <alignment vertical="center"/>
    </xf>
    <xf numFmtId="0" fontId="3" fillId="0" borderId="2" xfId="0" applyFont="1" applyBorder="1" applyAlignment="1">
      <alignment vertical="center"/>
    </xf>
    <xf numFmtId="0" fontId="21" fillId="5" borderId="3" xfId="0" applyFont="1" applyFill="1" applyBorder="1" applyAlignment="1">
      <alignment horizontal="center" vertical="center"/>
    </xf>
    <xf numFmtId="0" fontId="3" fillId="0" borderId="12" xfId="0" applyFont="1" applyBorder="1" applyAlignment="1">
      <alignment vertical="center"/>
    </xf>
    <xf numFmtId="0" fontId="3" fillId="0" borderId="8" xfId="0" applyFont="1" applyBorder="1" applyAlignment="1">
      <alignment vertical="center"/>
    </xf>
    <xf numFmtId="0" fontId="3" fillId="0" borderId="9" xfId="0" applyFont="1" applyBorder="1" applyAlignment="1">
      <alignment vertical="center"/>
    </xf>
    <xf numFmtId="0" fontId="3" fillId="0" borderId="12" xfId="0" applyFont="1" applyBorder="1" applyAlignment="1">
      <alignment horizontal="right" vertical="center"/>
    </xf>
    <xf numFmtId="164" fontId="3" fillId="0" borderId="10" xfId="0" applyNumberFormat="1" applyFont="1" applyBorder="1" applyAlignment="1">
      <alignment vertical="center"/>
    </xf>
    <xf numFmtId="164" fontId="3" fillId="0" borderId="1" xfId="0" applyNumberFormat="1" applyFont="1" applyBorder="1" applyAlignment="1">
      <alignment vertical="center"/>
    </xf>
    <xf numFmtId="164" fontId="3" fillId="0" borderId="6" xfId="0" applyNumberFormat="1" applyFont="1" applyBorder="1" applyAlignment="1">
      <alignment vertical="center"/>
    </xf>
    <xf numFmtId="164" fontId="3" fillId="0" borderId="7" xfId="0" applyNumberFormat="1" applyFont="1" applyBorder="1" applyAlignment="1">
      <alignment vertical="center"/>
    </xf>
    <xf numFmtId="164" fontId="3" fillId="0" borderId="12" xfId="0" applyNumberFormat="1" applyFont="1" applyBorder="1" applyAlignment="1">
      <alignment horizontal="right" vertical="center"/>
    </xf>
    <xf numFmtId="164" fontId="3" fillId="0" borderId="2" xfId="0" applyNumberFormat="1" applyFont="1" applyBorder="1" applyAlignment="1">
      <alignment vertical="center"/>
    </xf>
    <xf numFmtId="164" fontId="3" fillId="0" borderId="8" xfId="0" applyNumberFormat="1" applyFont="1" applyBorder="1" applyAlignment="1">
      <alignment vertical="center"/>
    </xf>
    <xf numFmtId="164" fontId="3" fillId="0" borderId="9" xfId="0" applyNumberFormat="1" applyFont="1" applyBorder="1" applyAlignment="1">
      <alignment vertical="center"/>
    </xf>
    <xf numFmtId="3" fontId="3" fillId="0" borderId="10" xfId="0" applyNumberFormat="1" applyFont="1" applyBorder="1" applyAlignment="1">
      <alignment vertical="center"/>
    </xf>
    <xf numFmtId="3" fontId="3" fillId="0" borderId="7" xfId="0" applyNumberFormat="1" applyFont="1" applyBorder="1" applyAlignment="1">
      <alignment vertical="center"/>
    </xf>
    <xf numFmtId="165" fontId="3" fillId="0" borderId="12" xfId="1" applyNumberFormat="1" applyFont="1" applyBorder="1" applyAlignment="1">
      <alignment horizontal="right" vertical="center"/>
    </xf>
    <xf numFmtId="165" fontId="3" fillId="0" borderId="2" xfId="1" applyNumberFormat="1" applyFont="1" applyBorder="1" applyAlignment="1">
      <alignment vertical="center"/>
    </xf>
    <xf numFmtId="165" fontId="3" fillId="0" borderId="8" xfId="1" applyNumberFormat="1" applyFont="1" applyBorder="1" applyAlignment="1">
      <alignment vertical="center"/>
    </xf>
    <xf numFmtId="165" fontId="3" fillId="0" borderId="9" xfId="1" applyNumberFormat="1" applyFont="1" applyBorder="1" applyAlignment="1">
      <alignment vertical="center"/>
    </xf>
    <xf numFmtId="0" fontId="21" fillId="5" borderId="4" xfId="0" applyFont="1" applyFill="1" applyBorder="1" applyAlignment="1">
      <alignment horizontal="center" vertical="center" wrapText="1"/>
    </xf>
    <xf numFmtId="0" fontId="21" fillId="5" borderId="5" xfId="0" applyFont="1" applyFill="1" applyBorder="1" applyAlignment="1">
      <alignment horizontal="center" vertical="center" wrapText="1"/>
    </xf>
    <xf numFmtId="3" fontId="3" fillId="0" borderId="9" xfId="0" applyNumberFormat="1" applyFont="1" applyBorder="1" applyAlignment="1">
      <alignment vertical="center"/>
    </xf>
    <xf numFmtId="3" fontId="22" fillId="2" borderId="9" xfId="0" applyNumberFormat="1" applyFont="1" applyFill="1" applyBorder="1" applyAlignment="1">
      <alignment vertical="center"/>
    </xf>
    <xf numFmtId="165" fontId="22" fillId="2" borderId="8" xfId="1" applyNumberFormat="1" applyFont="1" applyFill="1" applyBorder="1" applyAlignment="1">
      <alignment vertical="center"/>
    </xf>
    <xf numFmtId="165" fontId="22" fillId="2" borderId="9" xfId="1" applyNumberFormat="1" applyFont="1" applyFill="1" applyBorder="1" applyAlignment="1">
      <alignment vertical="center"/>
    </xf>
    <xf numFmtId="165" fontId="22" fillId="2" borderId="2" xfId="1" applyNumberFormat="1" applyFont="1" applyFill="1" applyBorder="1" applyAlignment="1">
      <alignment vertical="center"/>
    </xf>
    <xf numFmtId="165" fontId="24" fillId="4" borderId="8" xfId="1" applyNumberFormat="1" applyFont="1" applyFill="1" applyBorder="1" applyAlignment="1">
      <alignment vertical="center"/>
    </xf>
    <xf numFmtId="165" fontId="24" fillId="4" borderId="9" xfId="1" applyNumberFormat="1" applyFont="1" applyFill="1" applyBorder="1" applyAlignment="1">
      <alignment vertical="center"/>
    </xf>
    <xf numFmtId="165" fontId="24" fillId="4" borderId="2" xfId="1" applyNumberFormat="1" applyFont="1" applyFill="1" applyBorder="1" applyAlignment="1">
      <alignment vertical="center"/>
    </xf>
    <xf numFmtId="0" fontId="31" fillId="0" borderId="0" xfId="0" applyFont="1" applyAlignment="1">
      <alignment horizontal="center" vertical="center" wrapText="1"/>
    </xf>
    <xf numFmtId="0" fontId="3" fillId="2" borderId="2" xfId="0" applyFont="1" applyFill="1" applyBorder="1" applyAlignment="1">
      <alignment vertical="center"/>
    </xf>
    <xf numFmtId="0" fontId="3" fillId="2" borderId="8" xfId="0" applyFont="1" applyFill="1" applyBorder="1" applyAlignment="1">
      <alignment vertical="center"/>
    </xf>
    <xf numFmtId="0" fontId="3" fillId="2" borderId="9" xfId="0" applyFont="1" applyFill="1" applyBorder="1" applyAlignment="1">
      <alignment vertical="center"/>
    </xf>
    <xf numFmtId="0" fontId="3" fillId="0" borderId="2" xfId="0" applyFont="1" applyBorder="1" applyAlignment="1">
      <alignment horizontal="right" vertical="center"/>
    </xf>
    <xf numFmtId="165" fontId="3" fillId="0" borderId="2" xfId="1" applyNumberFormat="1" applyFont="1" applyBorder="1" applyAlignment="1">
      <alignment horizontal="right" vertical="center"/>
    </xf>
    <xf numFmtId="0" fontId="3" fillId="0" borderId="8" xfId="0" applyFont="1" applyBorder="1" applyAlignment="1">
      <alignment horizontal="right" vertical="center"/>
    </xf>
    <xf numFmtId="165" fontId="3" fillId="0" borderId="8" xfId="1" applyNumberFormat="1" applyFont="1" applyBorder="1" applyAlignment="1">
      <alignment horizontal="right" vertical="center"/>
    </xf>
    <xf numFmtId="0" fontId="3" fillId="0" borderId="9" xfId="0" applyFont="1" applyBorder="1" applyAlignment="1">
      <alignment horizontal="right" vertical="center"/>
    </xf>
    <xf numFmtId="165" fontId="3" fillId="0" borderId="9" xfId="1" applyNumberFormat="1" applyFont="1" applyBorder="1" applyAlignment="1">
      <alignment horizontal="right" vertical="center"/>
    </xf>
    <xf numFmtId="0" fontId="24" fillId="4" borderId="2" xfId="0" applyFont="1" applyFill="1" applyBorder="1" applyAlignment="1">
      <alignment vertical="center"/>
    </xf>
    <xf numFmtId="0" fontId="22" fillId="2" borderId="12" xfId="0" applyFont="1" applyFill="1" applyBorder="1" applyAlignment="1">
      <alignment vertical="center"/>
    </xf>
    <xf numFmtId="4" fontId="3" fillId="0" borderId="12" xfId="0" applyNumberFormat="1" applyFont="1" applyBorder="1" applyAlignment="1">
      <alignment vertical="center"/>
    </xf>
    <xf numFmtId="4" fontId="3" fillId="0" borderId="2" xfId="0" applyNumberFormat="1" applyFont="1" applyBorder="1" applyAlignment="1">
      <alignment vertical="center"/>
    </xf>
    <xf numFmtId="4" fontId="3" fillId="0" borderId="8" xfId="0" applyNumberFormat="1" applyFont="1" applyBorder="1" applyAlignment="1">
      <alignment vertical="center"/>
    </xf>
    <xf numFmtId="4" fontId="3" fillId="0" borderId="9" xfId="0" applyNumberFormat="1" applyFont="1" applyBorder="1" applyAlignment="1">
      <alignment vertical="center"/>
    </xf>
    <xf numFmtId="4" fontId="22" fillId="2" borderId="12" xfId="0" applyNumberFormat="1" applyFont="1" applyFill="1" applyBorder="1" applyAlignment="1">
      <alignment vertical="center"/>
    </xf>
    <xf numFmtId="4" fontId="22" fillId="2" borderId="2" xfId="0" applyNumberFormat="1" applyFont="1" applyFill="1" applyBorder="1" applyAlignment="1">
      <alignment vertical="center"/>
    </xf>
    <xf numFmtId="4" fontId="22" fillId="2" borderId="8" xfId="0" applyNumberFormat="1" applyFont="1" applyFill="1" applyBorder="1" applyAlignment="1">
      <alignment vertical="center"/>
    </xf>
    <xf numFmtId="4" fontId="22" fillId="2" borderId="9" xfId="0" applyNumberFormat="1" applyFont="1" applyFill="1" applyBorder="1" applyAlignment="1">
      <alignment vertical="center"/>
    </xf>
    <xf numFmtId="4" fontId="24" fillId="4" borderId="12" xfId="0" applyNumberFormat="1" applyFont="1" applyFill="1" applyBorder="1" applyAlignment="1">
      <alignment vertical="center"/>
    </xf>
    <xf numFmtId="4" fontId="24" fillId="4" borderId="2" xfId="0" applyNumberFormat="1" applyFont="1" applyFill="1" applyBorder="1" applyAlignment="1">
      <alignment vertical="center"/>
    </xf>
    <xf numFmtId="4" fontId="24" fillId="4" borderId="8" xfId="0" applyNumberFormat="1" applyFont="1" applyFill="1" applyBorder="1" applyAlignment="1">
      <alignment vertical="center"/>
    </xf>
    <xf numFmtId="4" fontId="24" fillId="4" borderId="9" xfId="0" applyNumberFormat="1" applyFont="1" applyFill="1" applyBorder="1" applyAlignment="1">
      <alignment vertical="center"/>
    </xf>
    <xf numFmtId="4" fontId="3" fillId="0" borderId="2" xfId="0" applyNumberFormat="1" applyFont="1" applyBorder="1" applyAlignment="1">
      <alignment horizontal="right" vertical="center"/>
    </xf>
    <xf numFmtId="4" fontId="3" fillId="0" borderId="8" xfId="0" applyNumberFormat="1" applyFont="1" applyBorder="1" applyAlignment="1">
      <alignment horizontal="right" vertical="center"/>
    </xf>
    <xf numFmtId="4" fontId="3" fillId="0" borderId="9" xfId="0" applyNumberFormat="1" applyFont="1" applyBorder="1" applyAlignment="1">
      <alignment horizontal="right" vertical="center"/>
    </xf>
    <xf numFmtId="0" fontId="31" fillId="0" borderId="0" xfId="0" applyFont="1" applyAlignment="1">
      <alignment horizontal="center" vertical="center"/>
    </xf>
    <xf numFmtId="165" fontId="3" fillId="0" borderId="2" xfId="0" applyNumberFormat="1" applyFont="1" applyBorder="1" applyAlignment="1">
      <alignment vertical="center"/>
    </xf>
    <xf numFmtId="0" fontId="3" fillId="2" borderId="12" xfId="0" applyFont="1" applyFill="1" applyBorder="1" applyAlignment="1">
      <alignment vertical="center"/>
    </xf>
    <xf numFmtId="165" fontId="3" fillId="0" borderId="12" xfId="0" applyNumberFormat="1" applyFont="1" applyBorder="1" applyAlignment="1">
      <alignment vertical="center"/>
    </xf>
    <xf numFmtId="165" fontId="3" fillId="0" borderId="8" xfId="0" applyNumberFormat="1" applyFont="1" applyBorder="1" applyAlignment="1">
      <alignment vertical="center"/>
    </xf>
    <xf numFmtId="165" fontId="3" fillId="0" borderId="9" xfId="0" applyNumberFormat="1" applyFont="1" applyBorder="1" applyAlignment="1">
      <alignment vertical="center"/>
    </xf>
    <xf numFmtId="3" fontId="3" fillId="0" borderId="12" xfId="0" applyNumberFormat="1" applyFont="1" applyBorder="1" applyAlignment="1">
      <alignment vertical="center"/>
    </xf>
    <xf numFmtId="165" fontId="3" fillId="0" borderId="12" xfId="1" applyNumberFormat="1" applyFont="1" applyBorder="1" applyAlignment="1">
      <alignment vertical="center"/>
    </xf>
    <xf numFmtId="3" fontId="22" fillId="2" borderId="12" xfId="0" applyNumberFormat="1" applyFont="1" applyFill="1" applyBorder="1" applyAlignment="1">
      <alignment vertical="center"/>
    </xf>
    <xf numFmtId="10" fontId="3" fillId="0" borderId="2" xfId="1" applyNumberFormat="1" applyFont="1" applyBorder="1" applyAlignment="1">
      <alignment vertical="center"/>
    </xf>
    <xf numFmtId="10" fontId="3" fillId="0" borderId="12" xfId="1" applyNumberFormat="1" applyFont="1" applyBorder="1" applyAlignment="1">
      <alignment vertical="center"/>
    </xf>
    <xf numFmtId="10" fontId="3" fillId="0" borderId="8" xfId="1" applyNumberFormat="1" applyFont="1" applyBorder="1" applyAlignment="1">
      <alignment vertical="center"/>
    </xf>
    <xf numFmtId="10" fontId="3" fillId="0" borderId="9" xfId="1" applyNumberFormat="1" applyFont="1" applyBorder="1" applyAlignment="1">
      <alignment vertical="center"/>
    </xf>
    <xf numFmtId="3" fontId="24" fillId="4" borderId="12" xfId="0" applyNumberFormat="1" applyFont="1" applyFill="1" applyBorder="1" applyAlignment="1">
      <alignment vertical="center"/>
    </xf>
    <xf numFmtId="0" fontId="22" fillId="2" borderId="2" xfId="0" applyFont="1" applyFill="1" applyBorder="1" applyAlignment="1">
      <alignment horizontal="left" vertical="center"/>
    </xf>
    <xf numFmtId="0" fontId="33" fillId="2" borderId="2" xfId="0" applyFont="1" applyFill="1" applyBorder="1" applyAlignment="1">
      <alignment horizontal="center" vertical="center"/>
    </xf>
    <xf numFmtId="0" fontId="33" fillId="2" borderId="12" xfId="0" applyFont="1" applyFill="1" applyBorder="1" applyAlignment="1">
      <alignment horizontal="center" vertical="center"/>
    </xf>
    <xf numFmtId="0" fontId="33" fillId="2" borderId="8" xfId="0" applyFont="1" applyFill="1" applyBorder="1" applyAlignment="1">
      <alignment horizontal="center" vertical="center"/>
    </xf>
    <xf numFmtId="0" fontId="33" fillId="2" borderId="9" xfId="0" applyFont="1" applyFill="1" applyBorder="1" applyAlignment="1">
      <alignment horizontal="center" vertical="center"/>
    </xf>
    <xf numFmtId="4" fontId="22" fillId="2" borderId="2" xfId="0" applyNumberFormat="1" applyFont="1" applyFill="1" applyBorder="1" applyAlignment="1">
      <alignment horizontal="right" vertical="center"/>
    </xf>
    <xf numFmtId="4" fontId="3" fillId="0" borderId="12" xfId="0" applyNumberFormat="1" applyFont="1" applyBorder="1" applyAlignment="1">
      <alignment horizontal="right" vertical="center"/>
    </xf>
    <xf numFmtId="4" fontId="22" fillId="2" borderId="12" xfId="0" applyNumberFormat="1" applyFont="1" applyFill="1" applyBorder="1" applyAlignment="1">
      <alignment horizontal="right" vertical="center"/>
    </xf>
    <xf numFmtId="4" fontId="22" fillId="2" borderId="8" xfId="0" applyNumberFormat="1" applyFont="1" applyFill="1" applyBorder="1" applyAlignment="1">
      <alignment horizontal="right" vertical="center"/>
    </xf>
    <xf numFmtId="4" fontId="22" fillId="2" borderId="9" xfId="0" applyNumberFormat="1" applyFont="1" applyFill="1" applyBorder="1" applyAlignment="1">
      <alignment horizontal="right" vertical="center"/>
    </xf>
    <xf numFmtId="3" fontId="3" fillId="0" borderId="8" xfId="0" applyNumberFormat="1" applyFont="1" applyBorder="1" applyAlignment="1">
      <alignment horizontal="right" vertical="center"/>
    </xf>
    <xf numFmtId="3" fontId="3" fillId="0" borderId="2" xfId="0" applyNumberFormat="1" applyFont="1" applyBorder="1" applyAlignment="1">
      <alignment horizontal="right" vertical="center"/>
    </xf>
    <xf numFmtId="3" fontId="22" fillId="2" borderId="8" xfId="0" applyNumberFormat="1" applyFont="1" applyFill="1" applyBorder="1" applyAlignment="1">
      <alignment horizontal="right" vertical="center"/>
    </xf>
    <xf numFmtId="165" fontId="22" fillId="2" borderId="9" xfId="1" applyNumberFormat="1" applyFont="1" applyFill="1" applyBorder="1" applyAlignment="1">
      <alignment horizontal="right" vertical="center"/>
    </xf>
    <xf numFmtId="3" fontId="22" fillId="2" borderId="2" xfId="0" applyNumberFormat="1" applyFont="1" applyFill="1" applyBorder="1" applyAlignment="1">
      <alignment horizontal="right" vertical="center"/>
    </xf>
    <xf numFmtId="165" fontId="22" fillId="2" borderId="2" xfId="1" applyNumberFormat="1" applyFont="1" applyFill="1" applyBorder="1" applyAlignment="1">
      <alignment horizontal="right" vertical="center"/>
    </xf>
    <xf numFmtId="3" fontId="24" fillId="4" borderId="8" xfId="0" applyNumberFormat="1" applyFont="1" applyFill="1" applyBorder="1" applyAlignment="1">
      <alignment horizontal="right" vertical="center"/>
    </xf>
    <xf numFmtId="165" fontId="24" fillId="4" borderId="9" xfId="1" applyNumberFormat="1" applyFont="1" applyFill="1" applyBorder="1" applyAlignment="1">
      <alignment horizontal="right" vertical="center"/>
    </xf>
    <xf numFmtId="3" fontId="24" fillId="4" borderId="2" xfId="0" applyNumberFormat="1" applyFont="1" applyFill="1" applyBorder="1" applyAlignment="1">
      <alignment horizontal="right" vertical="center"/>
    </xf>
    <xf numFmtId="165" fontId="24" fillId="4" borderId="2" xfId="1" applyNumberFormat="1" applyFont="1" applyFill="1" applyBorder="1" applyAlignment="1">
      <alignment horizontal="right" vertical="center"/>
    </xf>
    <xf numFmtId="3" fontId="23" fillId="0" borderId="9" xfId="0" applyNumberFormat="1" applyFont="1" applyBorder="1" applyAlignment="1">
      <alignment vertical="center"/>
    </xf>
    <xf numFmtId="166" fontId="3" fillId="0" borderId="8" xfId="0" applyNumberFormat="1" applyFont="1" applyBorder="1" applyAlignment="1">
      <alignment vertical="center"/>
    </xf>
    <xf numFmtId="166" fontId="3" fillId="0" borderId="2" xfId="0" applyNumberFormat="1" applyFont="1" applyBorder="1" applyAlignment="1">
      <alignment vertical="center"/>
    </xf>
    <xf numFmtId="166" fontId="23" fillId="0" borderId="9" xfId="0" applyNumberFormat="1" applyFont="1" applyBorder="1" applyAlignment="1">
      <alignment vertical="center"/>
    </xf>
    <xf numFmtId="166" fontId="3" fillId="0" borderId="9" xfId="0" applyNumberFormat="1" applyFont="1" applyBorder="1" applyAlignment="1">
      <alignment vertical="center"/>
    </xf>
    <xf numFmtId="3" fontId="23" fillId="0" borderId="9" xfId="0" applyNumberFormat="1" applyFont="1" applyBorder="1" applyAlignment="1">
      <alignment horizontal="right" vertical="center"/>
    </xf>
    <xf numFmtId="3" fontId="3" fillId="0" borderId="9" xfId="0" applyNumberFormat="1" applyFont="1" applyBorder="1" applyAlignment="1">
      <alignment horizontal="right" vertical="center"/>
    </xf>
    <xf numFmtId="164" fontId="3" fillId="0" borderId="8" xfId="0" applyNumberFormat="1" applyFont="1" applyBorder="1" applyAlignment="1">
      <alignment horizontal="right" vertical="center"/>
    </xf>
    <xf numFmtId="164" fontId="3" fillId="0" borderId="2" xfId="0" applyNumberFormat="1" applyFont="1" applyBorder="1" applyAlignment="1">
      <alignment horizontal="right" vertical="center"/>
    </xf>
    <xf numFmtId="164" fontId="23" fillId="0" borderId="9" xfId="0" applyNumberFormat="1" applyFont="1" applyBorder="1" applyAlignment="1">
      <alignment horizontal="right" vertical="center"/>
    </xf>
    <xf numFmtId="164" fontId="3" fillId="0" borderId="9" xfId="0" applyNumberFormat="1" applyFont="1" applyBorder="1" applyAlignment="1">
      <alignment horizontal="right" vertical="center"/>
    </xf>
    <xf numFmtId="4" fontId="23" fillId="0" borderId="9" xfId="0" applyNumberFormat="1" applyFont="1" applyBorder="1" applyAlignment="1">
      <alignment vertical="center"/>
    </xf>
    <xf numFmtId="0" fontId="3" fillId="0" borderId="2" xfId="0" applyFont="1" applyBorder="1" applyAlignment="1">
      <alignment vertical="center" wrapText="1"/>
    </xf>
    <xf numFmtId="0" fontId="3" fillId="0" borderId="1" xfId="0" applyFont="1" applyBorder="1" applyAlignment="1">
      <alignment vertical="center" wrapText="1"/>
    </xf>
    <xf numFmtId="0" fontId="3" fillId="0" borderId="15" xfId="0" applyFont="1" applyBorder="1" applyAlignment="1">
      <alignment horizontal="left" vertical="center" wrapText="1"/>
    </xf>
    <xf numFmtId="0" fontId="3" fillId="0" borderId="15" xfId="0" applyFont="1" applyBorder="1" applyAlignment="1">
      <alignment vertical="center" wrapText="1"/>
    </xf>
    <xf numFmtId="164" fontId="22" fillId="2" borderId="2" xfId="0" applyNumberFormat="1" applyFont="1" applyFill="1" applyBorder="1" applyAlignment="1">
      <alignment vertical="center"/>
    </xf>
    <xf numFmtId="164" fontId="24" fillId="4" borderId="8" xfId="0" applyNumberFormat="1" applyFont="1" applyFill="1" applyBorder="1" applyAlignment="1">
      <alignment vertical="center"/>
    </xf>
    <xf numFmtId="164" fontId="24" fillId="4" borderId="2" xfId="0" applyNumberFormat="1" applyFont="1" applyFill="1" applyBorder="1" applyAlignment="1">
      <alignment vertical="center"/>
    </xf>
    <xf numFmtId="164" fontId="24" fillId="4" borderId="9" xfId="0" applyNumberFormat="1" applyFont="1" applyFill="1" applyBorder="1" applyAlignment="1">
      <alignment vertical="center"/>
    </xf>
    <xf numFmtId="164" fontId="22" fillId="2" borderId="8" xfId="0" applyNumberFormat="1" applyFont="1" applyFill="1" applyBorder="1" applyAlignment="1">
      <alignment vertical="center"/>
    </xf>
    <xf numFmtId="164" fontId="22" fillId="2" borderId="9" xfId="0" applyNumberFormat="1" applyFont="1" applyFill="1" applyBorder="1" applyAlignment="1">
      <alignment vertical="center"/>
    </xf>
    <xf numFmtId="164" fontId="24" fillId="4" borderId="8" xfId="0" applyNumberFormat="1" applyFont="1" applyFill="1" applyBorder="1" applyAlignment="1">
      <alignment horizontal="right" vertical="center"/>
    </xf>
    <xf numFmtId="164" fontId="24" fillId="4" borderId="2" xfId="0" applyNumberFormat="1" applyFont="1" applyFill="1" applyBorder="1" applyAlignment="1">
      <alignment horizontal="right" vertical="center"/>
    </xf>
    <xf numFmtId="164" fontId="24" fillId="4" borderId="9" xfId="0" applyNumberFormat="1" applyFont="1" applyFill="1" applyBorder="1" applyAlignment="1">
      <alignment horizontal="right" vertical="center"/>
    </xf>
    <xf numFmtId="164" fontId="22" fillId="2" borderId="8" xfId="0" applyNumberFormat="1" applyFont="1" applyFill="1" applyBorder="1" applyAlignment="1">
      <alignment horizontal="right" vertical="center"/>
    </xf>
    <xf numFmtId="164" fontId="22" fillId="2" borderId="2" xfId="0" applyNumberFormat="1" applyFont="1" applyFill="1" applyBorder="1" applyAlignment="1">
      <alignment horizontal="right" vertical="center"/>
    </xf>
    <xf numFmtId="164" fontId="22" fillId="2" borderId="9" xfId="0" applyNumberFormat="1" applyFont="1" applyFill="1" applyBorder="1" applyAlignment="1">
      <alignment horizontal="right" vertical="center"/>
    </xf>
    <xf numFmtId="164" fontId="23" fillId="0" borderId="9" xfId="0" applyNumberFormat="1" applyFont="1" applyBorder="1" applyAlignment="1">
      <alignment vertical="center"/>
    </xf>
    <xf numFmtId="0" fontId="21" fillId="5" borderId="17" xfId="0" applyFont="1" applyFill="1" applyBorder="1" applyAlignment="1">
      <alignment horizontal="center" vertical="center" wrapText="1"/>
    </xf>
    <xf numFmtId="164" fontId="3" fillId="0" borderId="8" xfId="0" applyNumberFormat="1" applyFont="1" applyBorder="1" applyAlignment="1">
      <alignment vertical="center" wrapText="1"/>
    </xf>
    <xf numFmtId="165" fontId="3" fillId="0" borderId="8" xfId="1" applyNumberFormat="1" applyFont="1" applyBorder="1" applyAlignment="1">
      <alignment vertical="center" wrapText="1"/>
    </xf>
    <xf numFmtId="165" fontId="3" fillId="0" borderId="2" xfId="1" applyNumberFormat="1" applyFont="1" applyBorder="1" applyAlignment="1">
      <alignment vertical="center" wrapText="1"/>
    </xf>
    <xf numFmtId="165" fontId="3" fillId="0" borderId="9" xfId="1" applyNumberFormat="1" applyFont="1" applyBorder="1" applyAlignment="1">
      <alignment vertical="center" wrapText="1"/>
    </xf>
    <xf numFmtId="164" fontId="3" fillId="0" borderId="2" xfId="0" applyNumberFormat="1" applyFont="1" applyBorder="1" applyAlignment="1">
      <alignment vertical="center" wrapText="1"/>
    </xf>
    <xf numFmtId="164" fontId="3" fillId="0" borderId="9" xfId="0" applyNumberFormat="1" applyFont="1" applyBorder="1" applyAlignment="1">
      <alignment vertical="center" wrapText="1"/>
    </xf>
    <xf numFmtId="165" fontId="3" fillId="0" borderId="8" xfId="1" applyNumberFormat="1" applyFont="1" applyBorder="1" applyAlignment="1">
      <alignment horizontal="right" vertical="center" wrapText="1"/>
    </xf>
    <xf numFmtId="164" fontId="23" fillId="0" borderId="2" xfId="0" applyNumberFormat="1" applyFont="1" applyBorder="1" applyAlignment="1">
      <alignment vertical="center"/>
    </xf>
    <xf numFmtId="164" fontId="23" fillId="0" borderId="8" xfId="0" applyNumberFormat="1" applyFont="1" applyBorder="1" applyAlignment="1">
      <alignment vertical="center"/>
    </xf>
    <xf numFmtId="10" fontId="3" fillId="0" borderId="9" xfId="1" applyNumberFormat="1" applyFont="1" applyBorder="1" applyAlignment="1">
      <alignment horizontal="right" vertical="center"/>
    </xf>
    <xf numFmtId="10" fontId="3" fillId="0" borderId="2" xfId="1" applyNumberFormat="1" applyFont="1" applyBorder="1" applyAlignment="1">
      <alignment horizontal="right" vertical="center"/>
    </xf>
    <xf numFmtId="10" fontId="3" fillId="0" borderId="8" xfId="1" applyNumberFormat="1" applyFont="1" applyBorder="1" applyAlignment="1">
      <alignment horizontal="right" vertical="center"/>
    </xf>
    <xf numFmtId="0" fontId="8" fillId="3" borderId="0" xfId="2" applyFill="1" applyAlignment="1">
      <alignment horizontal="center" vertical="center" wrapText="1"/>
    </xf>
    <xf numFmtId="0" fontId="21" fillId="5" borderId="7" xfId="0" applyFont="1" applyFill="1" applyBorder="1" applyAlignment="1">
      <alignment horizontal="center" vertical="center" wrapText="1"/>
    </xf>
    <xf numFmtId="0" fontId="43" fillId="0" borderId="0" xfId="0" applyFont="1" applyAlignment="1">
      <alignment vertical="center"/>
    </xf>
    <xf numFmtId="0" fontId="21" fillId="5" borderId="3" xfId="0" applyFont="1" applyFill="1" applyBorder="1" applyAlignment="1">
      <alignment horizontal="center" vertical="center" wrapText="1"/>
    </xf>
    <xf numFmtId="164" fontId="3" fillId="0" borderId="12" xfId="0" applyNumberFormat="1" applyFont="1" applyBorder="1" applyAlignment="1">
      <alignment vertical="center"/>
    </xf>
    <xf numFmtId="164" fontId="23" fillId="0" borderId="12" xfId="0" applyNumberFormat="1" applyFont="1" applyBorder="1" applyAlignment="1">
      <alignment vertical="center"/>
    </xf>
    <xf numFmtId="164" fontId="22" fillId="2" borderId="12" xfId="0" applyNumberFormat="1" applyFont="1" applyFill="1" applyBorder="1" applyAlignment="1">
      <alignment vertical="center"/>
    </xf>
    <xf numFmtId="164" fontId="24" fillId="4" borderId="12" xfId="0" applyNumberFormat="1" applyFont="1" applyFill="1" applyBorder="1" applyAlignment="1">
      <alignment vertical="center"/>
    </xf>
    <xf numFmtId="10" fontId="3" fillId="0" borderId="12" xfId="1" applyNumberFormat="1" applyFont="1" applyBorder="1" applyAlignment="1">
      <alignment horizontal="right" vertical="center"/>
    </xf>
    <xf numFmtId="164" fontId="24" fillId="4" borderId="12" xfId="0" applyNumberFormat="1" applyFont="1" applyFill="1" applyBorder="1" applyAlignment="1">
      <alignment horizontal="right" vertical="center"/>
    </xf>
    <xf numFmtId="164" fontId="22" fillId="2" borderId="12" xfId="0" applyNumberFormat="1" applyFont="1" applyFill="1" applyBorder="1" applyAlignment="1">
      <alignment horizontal="right" vertical="center"/>
    </xf>
    <xf numFmtId="164" fontId="3" fillId="0" borderId="8" xfId="0" applyNumberFormat="1" applyFont="1" applyBorder="1" applyAlignment="1">
      <alignment horizontal="right" vertical="center" wrapText="1"/>
    </xf>
    <xf numFmtId="0" fontId="43" fillId="0" borderId="0" xfId="0" applyFont="1" applyAlignment="1">
      <alignment vertical="center" wrapText="1"/>
    </xf>
    <xf numFmtId="0" fontId="47" fillId="2" borderId="2" xfId="0" applyFont="1" applyFill="1" applyBorder="1" applyAlignment="1">
      <alignment vertical="center"/>
    </xf>
    <xf numFmtId="0" fontId="47" fillId="2" borderId="8" xfId="0" applyFont="1" applyFill="1" applyBorder="1" applyAlignment="1">
      <alignment vertical="center"/>
    </xf>
    <xf numFmtId="0" fontId="47" fillId="2" borderId="9" xfId="0" applyFont="1" applyFill="1" applyBorder="1" applyAlignment="1">
      <alignment vertical="center"/>
    </xf>
    <xf numFmtId="164" fontId="30" fillId="0" borderId="8" xfId="0" applyNumberFormat="1" applyFont="1" applyBorder="1" applyAlignment="1">
      <alignment horizontal="right" vertical="center"/>
    </xf>
    <xf numFmtId="164" fontId="30" fillId="0" borderId="2" xfId="0" applyNumberFormat="1" applyFont="1" applyBorder="1" applyAlignment="1">
      <alignment horizontal="right" vertical="center"/>
    </xf>
    <xf numFmtId="164" fontId="26" fillId="0" borderId="9" xfId="0" applyNumberFormat="1" applyFont="1" applyBorder="1" applyAlignment="1">
      <alignment horizontal="right" vertical="center"/>
    </xf>
    <xf numFmtId="164" fontId="30" fillId="0" borderId="8" xfId="0" applyNumberFormat="1" applyFont="1" applyBorder="1" applyAlignment="1">
      <alignment vertical="center"/>
    </xf>
    <xf numFmtId="164" fontId="30" fillId="0" borderId="2" xfId="0" applyNumberFormat="1" applyFont="1" applyBorder="1" applyAlignment="1">
      <alignment vertical="center"/>
    </xf>
    <xf numFmtId="164" fontId="47" fillId="2" borderId="8" xfId="0" applyNumberFormat="1" applyFont="1" applyFill="1" applyBorder="1" applyAlignment="1">
      <alignment horizontal="right" vertical="center"/>
    </xf>
    <xf numFmtId="164" fontId="47" fillId="2" borderId="2" xfId="0" applyNumberFormat="1" applyFont="1" applyFill="1" applyBorder="1" applyAlignment="1">
      <alignment horizontal="right" vertical="center"/>
    </xf>
    <xf numFmtId="164" fontId="47" fillId="2" borderId="9" xfId="0" applyNumberFormat="1" applyFont="1" applyFill="1" applyBorder="1" applyAlignment="1">
      <alignment horizontal="right" vertical="center"/>
    </xf>
    <xf numFmtId="0" fontId="43" fillId="0" borderId="0" xfId="0" applyFont="1"/>
    <xf numFmtId="0" fontId="43" fillId="0" borderId="11" xfId="0" applyFont="1" applyBorder="1" applyAlignment="1">
      <alignment vertical="center"/>
    </xf>
    <xf numFmtId="0" fontId="43" fillId="0" borderId="1" xfId="0" applyFont="1" applyBorder="1" applyAlignment="1">
      <alignment vertical="center"/>
    </xf>
    <xf numFmtId="0" fontId="21" fillId="5" borderId="6" xfId="0" applyFont="1" applyFill="1" applyBorder="1" applyAlignment="1">
      <alignment horizontal="center" vertical="center" wrapText="1"/>
    </xf>
    <xf numFmtId="165" fontId="3" fillId="0" borderId="2" xfId="1" applyNumberFormat="1" applyFont="1" applyFill="1" applyBorder="1" applyAlignment="1">
      <alignment horizontal="right" vertical="center"/>
    </xf>
    <xf numFmtId="165" fontId="3" fillId="0" borderId="8" xfId="1" applyNumberFormat="1" applyFont="1" applyFill="1" applyBorder="1" applyAlignment="1">
      <alignment horizontal="right" vertical="center"/>
    </xf>
    <xf numFmtId="0" fontId="44" fillId="0" borderId="0" xfId="0" applyFont="1" applyAlignment="1">
      <alignment vertical="center"/>
    </xf>
    <xf numFmtId="0" fontId="20" fillId="0" borderId="0" xfId="0" applyFont="1" applyAlignment="1">
      <alignment vertical="center"/>
    </xf>
    <xf numFmtId="0" fontId="0" fillId="0" borderId="0" xfId="0" applyAlignment="1">
      <alignment vertical="center"/>
    </xf>
    <xf numFmtId="0" fontId="40" fillId="0" borderId="0" xfId="0" applyFont="1" applyAlignment="1">
      <alignment vertical="center"/>
    </xf>
    <xf numFmtId="0" fontId="21" fillId="5" borderId="10" xfId="0" applyFont="1" applyFill="1" applyBorder="1" applyAlignment="1">
      <alignment horizontal="center" vertical="center" wrapText="1"/>
    </xf>
    <xf numFmtId="164" fontId="3" fillId="0" borderId="12" xfId="0" applyNumberFormat="1" applyFont="1" applyBorder="1" applyAlignment="1">
      <alignment vertical="center" wrapText="1"/>
    </xf>
    <xf numFmtId="165" fontId="3" fillId="0" borderId="12" xfId="1" applyNumberFormat="1" applyFont="1" applyFill="1" applyBorder="1" applyAlignment="1">
      <alignment vertical="center" wrapText="1"/>
    </xf>
    <xf numFmtId="165" fontId="3" fillId="0" borderId="12" xfId="1" applyNumberFormat="1" applyFont="1" applyFill="1" applyBorder="1" applyAlignment="1">
      <alignment horizontal="right" vertical="center"/>
    </xf>
    <xf numFmtId="3" fontId="26" fillId="0" borderId="2" xfId="0" applyNumberFormat="1" applyFont="1" applyBorder="1" applyAlignment="1">
      <alignment horizontal="right" vertical="center"/>
    </xf>
    <xf numFmtId="165" fontId="3" fillId="0" borderId="9" xfId="1" applyNumberFormat="1" applyFont="1" applyFill="1" applyBorder="1" applyAlignment="1">
      <alignment horizontal="right" vertical="center"/>
    </xf>
    <xf numFmtId="0" fontId="5" fillId="0" borderId="0" xfId="0" applyFont="1" applyAlignment="1">
      <alignment horizontal="center" vertical="center"/>
    </xf>
    <xf numFmtId="0" fontId="2" fillId="0" borderId="0" xfId="0" applyFont="1" applyAlignment="1">
      <alignment horizontal="left" vertical="center" wrapText="1"/>
    </xf>
    <xf numFmtId="0" fontId="12" fillId="0" borderId="0" xfId="2" applyFont="1" applyAlignment="1">
      <alignment horizontal="right" vertical="center" wrapText="1"/>
    </xf>
    <xf numFmtId="0" fontId="9" fillId="0" borderId="0" xfId="0" applyFont="1" applyAlignment="1">
      <alignment horizontal="left" vertical="center" wrapText="1"/>
    </xf>
    <xf numFmtId="0" fontId="10" fillId="0" borderId="0" xfId="0" applyFont="1" applyAlignment="1">
      <alignment horizontal="left" vertical="center" wrapText="1"/>
    </xf>
    <xf numFmtId="0" fontId="4" fillId="0" borderId="0" xfId="0" applyFont="1" applyAlignment="1">
      <alignment horizontal="left" wrapText="1"/>
    </xf>
    <xf numFmtId="0" fontId="3" fillId="5" borderId="0" xfId="0" applyFont="1" applyFill="1" applyAlignment="1">
      <alignment horizontal="left" vertical="center" wrapText="1"/>
    </xf>
    <xf numFmtId="0" fontId="38" fillId="5" borderId="0" xfId="2" applyFont="1" applyFill="1" applyAlignment="1">
      <alignment horizontal="left" vertical="center"/>
    </xf>
    <xf numFmtId="0" fontId="38" fillId="0" borderId="11" xfId="2" applyFont="1" applyBorder="1" applyAlignment="1">
      <alignment horizontal="left" vertical="center"/>
    </xf>
    <xf numFmtId="0" fontId="38" fillId="0" borderId="0" xfId="2" applyFont="1" applyAlignment="1">
      <alignment horizontal="left" vertical="center"/>
    </xf>
    <xf numFmtId="0" fontId="2" fillId="0" borderId="0" xfId="0" applyFont="1" applyAlignment="1">
      <alignment horizontal="left" vertical="top" wrapText="1"/>
    </xf>
    <xf numFmtId="0" fontId="46" fillId="0" borderId="0" xfId="2" applyFont="1" applyAlignment="1">
      <alignment horizontal="left" vertical="center" wrapText="1"/>
    </xf>
    <xf numFmtId="0" fontId="3" fillId="0" borderId="11" xfId="0" applyFont="1" applyBorder="1" applyAlignment="1">
      <alignment horizontal="left" vertical="center"/>
    </xf>
    <xf numFmtId="0" fontId="3" fillId="0" borderId="0" xfId="0" applyFont="1" applyAlignment="1">
      <alignment horizontal="left" vertical="center"/>
    </xf>
    <xf numFmtId="0" fontId="38" fillId="5" borderId="0" xfId="2" applyFont="1" applyFill="1" applyAlignment="1">
      <alignment horizontal="left" vertical="center" wrapText="1"/>
    </xf>
    <xf numFmtId="0" fontId="3" fillId="5" borderId="0" xfId="0" applyFont="1" applyFill="1" applyAlignment="1">
      <alignment horizontal="left" vertical="center"/>
    </xf>
    <xf numFmtId="0" fontId="3" fillId="0" borderId="0" xfId="0" applyFont="1" applyAlignment="1">
      <alignment horizontal="left" vertical="center" wrapText="1"/>
    </xf>
    <xf numFmtId="0" fontId="38" fillId="0" borderId="0" xfId="2" applyFont="1" applyAlignment="1">
      <alignment horizontal="left" vertical="center" wrapText="1"/>
    </xf>
    <xf numFmtId="0" fontId="3" fillId="5" borderId="1" xfId="0" applyFont="1" applyFill="1" applyBorder="1" applyAlignment="1">
      <alignment horizontal="left" vertical="center" wrapText="1"/>
    </xf>
    <xf numFmtId="0" fontId="3" fillId="5" borderId="1" xfId="0" applyFont="1" applyFill="1" applyBorder="1" applyAlignment="1">
      <alignment horizontal="left" vertical="center"/>
    </xf>
    <xf numFmtId="0" fontId="38" fillId="5" borderId="1" xfId="2" applyFont="1" applyFill="1" applyBorder="1" applyAlignment="1">
      <alignment horizontal="left" vertical="center" wrapText="1"/>
    </xf>
    <xf numFmtId="0" fontId="38" fillId="0" borderId="0" xfId="2" applyFont="1" applyFill="1" applyAlignment="1">
      <alignment horizontal="left" vertical="center"/>
    </xf>
    <xf numFmtId="0" fontId="3" fillId="5" borderId="0" xfId="0" applyFont="1" applyFill="1" applyAlignment="1">
      <alignment vertical="center" wrapText="1"/>
    </xf>
    <xf numFmtId="0" fontId="21" fillId="5" borderId="1" xfId="0" applyFont="1" applyFill="1" applyBorder="1" applyAlignment="1">
      <alignment horizontal="center" vertical="center"/>
    </xf>
    <xf numFmtId="0" fontId="24" fillId="4" borderId="0" xfId="0" applyFont="1" applyFill="1" applyAlignment="1">
      <alignment horizontal="left"/>
    </xf>
    <xf numFmtId="0" fontId="3" fillId="0" borderId="2" xfId="0" applyFont="1" applyBorder="1" applyAlignment="1">
      <alignment horizontal="left" vertical="center"/>
    </xf>
    <xf numFmtId="0" fontId="3" fillId="0" borderId="2" xfId="0" applyFont="1" applyBorder="1" applyAlignment="1">
      <alignment horizontal="left" vertical="center" wrapText="1"/>
    </xf>
    <xf numFmtId="0" fontId="38" fillId="0" borderId="2" xfId="2" applyFont="1" applyBorder="1" applyAlignment="1">
      <alignment horizontal="left" vertical="center"/>
    </xf>
    <xf numFmtId="0" fontId="3" fillId="5" borderId="2" xfId="0" applyFont="1" applyFill="1" applyBorder="1" applyAlignment="1">
      <alignment horizontal="left" vertical="center" wrapText="1"/>
    </xf>
    <xf numFmtId="0" fontId="3" fillId="5" borderId="2" xfId="0" applyFont="1" applyFill="1" applyBorder="1" applyAlignment="1">
      <alignment horizontal="left" vertical="center"/>
    </xf>
    <xf numFmtId="0" fontId="38" fillId="5" borderId="2" xfId="2" applyFont="1" applyFill="1" applyBorder="1" applyAlignment="1">
      <alignment horizontal="left" vertical="center"/>
    </xf>
    <xf numFmtId="0" fontId="3" fillId="0" borderId="1" xfId="0" applyFont="1" applyBorder="1" applyAlignment="1">
      <alignment horizontal="left" vertical="center"/>
    </xf>
    <xf numFmtId="0" fontId="40" fillId="0" borderId="2" xfId="0" applyFont="1" applyBorder="1" applyAlignment="1">
      <alignment horizontal="left" vertical="center"/>
    </xf>
    <xf numFmtId="0" fontId="3" fillId="0" borderId="11" xfId="0" applyFont="1" applyBorder="1" applyAlignment="1">
      <alignment horizontal="left" vertical="center" wrapText="1"/>
    </xf>
    <xf numFmtId="0" fontId="3" fillId="0" borderId="1" xfId="0" applyFont="1" applyBorder="1" applyAlignment="1">
      <alignment horizontal="left" vertical="center" wrapText="1"/>
    </xf>
    <xf numFmtId="0" fontId="3" fillId="5" borderId="11" xfId="0" applyFont="1" applyFill="1" applyBorder="1" applyAlignment="1">
      <alignment horizontal="left" vertical="center" wrapText="1"/>
    </xf>
    <xf numFmtId="4" fontId="3" fillId="0" borderId="13" xfId="0" applyNumberFormat="1" applyFont="1" applyBorder="1" applyAlignment="1">
      <alignment horizontal="right" vertical="center"/>
    </xf>
    <xf numFmtId="4" fontId="3" fillId="0" borderId="6" xfId="0" applyNumberFormat="1" applyFont="1" applyBorder="1" applyAlignment="1">
      <alignment horizontal="right" vertical="center"/>
    </xf>
    <xf numFmtId="0" fontId="43" fillId="0" borderId="2" xfId="0" applyFont="1" applyBorder="1" applyAlignment="1">
      <alignment horizontal="left" vertical="center"/>
    </xf>
    <xf numFmtId="0" fontId="19" fillId="4" borderId="0" xfId="0" applyFont="1" applyFill="1" applyAlignment="1">
      <alignment horizontal="left" vertical="center" wrapText="1"/>
    </xf>
    <xf numFmtId="0" fontId="21" fillId="5" borderId="0" xfId="0" applyFont="1" applyFill="1" applyAlignment="1">
      <alignment horizontal="center" vertical="center"/>
    </xf>
    <xf numFmtId="0" fontId="21" fillId="5" borderId="0" xfId="0" applyFont="1" applyFill="1" applyAlignment="1">
      <alignment horizontal="center" vertical="center" wrapText="1"/>
    </xf>
    <xf numFmtId="0" fontId="21" fillId="5" borderId="4" xfId="0" applyFont="1" applyFill="1" applyBorder="1" applyAlignment="1">
      <alignment horizontal="center" vertical="center" wrapText="1"/>
    </xf>
    <xf numFmtId="0" fontId="21" fillId="5" borderId="5" xfId="0" applyFont="1" applyFill="1" applyBorder="1" applyAlignment="1">
      <alignment horizontal="center" vertical="center" wrapText="1"/>
    </xf>
    <xf numFmtId="0" fontId="43" fillId="0" borderId="11" xfId="0" applyFont="1" applyBorder="1" applyAlignment="1">
      <alignment horizontal="left" vertical="center" wrapText="1"/>
    </xf>
    <xf numFmtId="0" fontId="43" fillId="0" borderId="1" xfId="0" applyFont="1" applyBorder="1" applyAlignment="1">
      <alignment horizontal="left" vertical="center" wrapText="1"/>
    </xf>
    <xf numFmtId="0" fontId="24" fillId="4" borderId="2" xfId="0" applyFont="1" applyFill="1" applyBorder="1" applyAlignment="1">
      <alignment horizontal="left" vertical="center"/>
    </xf>
    <xf numFmtId="0" fontId="24" fillId="4" borderId="9" xfId="0" applyFont="1" applyFill="1" applyBorder="1" applyAlignment="1">
      <alignment horizontal="left" vertical="center"/>
    </xf>
    <xf numFmtId="0" fontId="23" fillId="0" borderId="2" xfId="0" applyFont="1" applyBorder="1" applyAlignment="1">
      <alignment horizontal="left" vertical="center"/>
    </xf>
    <xf numFmtId="0" fontId="3" fillId="0" borderId="0" xfId="0" applyFont="1" applyAlignment="1">
      <alignment horizontal="left" vertical="top" wrapText="1"/>
    </xf>
    <xf numFmtId="0" fontId="3" fillId="0" borderId="0" xfId="0" applyFont="1" applyAlignment="1">
      <alignment horizontal="left" vertical="top"/>
    </xf>
    <xf numFmtId="0" fontId="3" fillId="0" borderId="9" xfId="0" applyFont="1" applyBorder="1" applyAlignment="1">
      <alignment horizontal="left" vertical="center"/>
    </xf>
    <xf numFmtId="0" fontId="21" fillId="5" borderId="1" xfId="0" applyFont="1" applyFill="1" applyBorder="1" applyAlignment="1">
      <alignment horizontal="center" vertical="center" wrapText="1"/>
    </xf>
    <xf numFmtId="0" fontId="30" fillId="0" borderId="0" xfId="0" applyFont="1" applyAlignment="1">
      <alignment horizontal="left" vertical="center" wrapText="1"/>
    </xf>
    <xf numFmtId="0" fontId="43" fillId="0" borderId="2" xfId="0" applyFont="1" applyBorder="1" applyAlignment="1">
      <alignment horizontal="left" vertical="center" wrapText="1"/>
    </xf>
    <xf numFmtId="0" fontId="21" fillId="6" borderId="0" xfId="0" applyFont="1" applyFill="1" applyAlignment="1">
      <alignment horizontal="center" vertical="center" wrapText="1"/>
    </xf>
    <xf numFmtId="0" fontId="21" fillId="6" borderId="4" xfId="0" applyFont="1" applyFill="1" applyBorder="1" applyAlignment="1">
      <alignment horizontal="center" vertical="center"/>
    </xf>
    <xf numFmtId="0" fontId="21" fillId="6" borderId="5" xfId="0" applyFont="1" applyFill="1" applyBorder="1" applyAlignment="1">
      <alignment horizontal="center" vertical="center"/>
    </xf>
    <xf numFmtId="0" fontId="21" fillId="6" borderId="0" xfId="0" applyFont="1" applyFill="1" applyAlignment="1">
      <alignment horizontal="center" vertical="center"/>
    </xf>
    <xf numFmtId="0" fontId="21" fillId="6" borderId="1" xfId="0" applyFont="1" applyFill="1" applyBorder="1" applyAlignment="1">
      <alignment horizontal="center" vertical="center" wrapText="1"/>
    </xf>
    <xf numFmtId="0" fontId="21" fillId="5" borderId="7"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3" fillId="0" borderId="12" xfId="0" applyFont="1" applyBorder="1" applyAlignment="1">
      <alignment horizontal="left" vertical="center"/>
    </xf>
    <xf numFmtId="0" fontId="24" fillId="4" borderId="12" xfId="0" applyFont="1" applyFill="1" applyBorder="1" applyAlignment="1">
      <alignment horizontal="left" vertical="center"/>
    </xf>
    <xf numFmtId="0" fontId="43" fillId="0" borderId="0" xfId="0" applyFont="1" applyAlignment="1">
      <alignment horizontal="left" vertical="center" wrapText="1"/>
    </xf>
    <xf numFmtId="0" fontId="30" fillId="0" borderId="2" xfId="0" applyFont="1" applyBorder="1" applyAlignment="1">
      <alignment horizontal="left" vertical="center"/>
    </xf>
    <xf numFmtId="0" fontId="30" fillId="0" borderId="9" xfId="0" applyFont="1" applyBorder="1" applyAlignment="1">
      <alignment horizontal="left" vertical="center"/>
    </xf>
    <xf numFmtId="164" fontId="26" fillId="0" borderId="14" xfId="0" applyNumberFormat="1" applyFont="1" applyBorder="1" applyAlignment="1">
      <alignment horizontal="right" vertical="center"/>
    </xf>
    <xf numFmtId="164" fontId="26" fillId="0" borderId="7" xfId="0" applyNumberFormat="1" applyFont="1" applyBorder="1" applyAlignment="1">
      <alignment horizontal="right" vertical="center"/>
    </xf>
    <xf numFmtId="164" fontId="30" fillId="0" borderId="13" xfId="0" applyNumberFormat="1" applyFont="1" applyBorder="1" applyAlignment="1">
      <alignment horizontal="right" vertical="center"/>
    </xf>
    <xf numFmtId="164" fontId="30" fillId="0" borderId="6" xfId="0" applyNumberFormat="1" applyFont="1" applyBorder="1" applyAlignment="1">
      <alignment horizontal="right" vertical="center"/>
    </xf>
    <xf numFmtId="164" fontId="30" fillId="0" borderId="11" xfId="0" applyNumberFormat="1" applyFont="1" applyBorder="1" applyAlignment="1">
      <alignment horizontal="right" vertical="center"/>
    </xf>
    <xf numFmtId="164" fontId="30" fillId="0" borderId="1" xfId="0" applyNumberFormat="1" applyFont="1" applyBorder="1" applyAlignment="1">
      <alignment horizontal="right" vertical="center"/>
    </xf>
    <xf numFmtId="0" fontId="21" fillId="5" borderId="4" xfId="0" applyFont="1" applyFill="1" applyBorder="1" applyAlignment="1">
      <alignment horizontal="center" vertical="center"/>
    </xf>
    <xf numFmtId="0" fontId="21" fillId="5" borderId="5" xfId="0" applyFont="1" applyFill="1" applyBorder="1" applyAlignment="1">
      <alignment horizontal="center" vertical="center"/>
    </xf>
    <xf numFmtId="164" fontId="3" fillId="0" borderId="11" xfId="0" applyNumberFormat="1" applyFont="1" applyBorder="1" applyAlignment="1">
      <alignment horizontal="right" vertical="center"/>
    </xf>
    <xf numFmtId="164" fontId="3" fillId="0" borderId="1" xfId="0" applyNumberFormat="1" applyFont="1" applyBorder="1" applyAlignment="1">
      <alignment horizontal="right" vertical="center"/>
    </xf>
    <xf numFmtId="0" fontId="21" fillId="6" borderId="1" xfId="0" applyFont="1" applyFill="1" applyBorder="1" applyAlignment="1">
      <alignment horizontal="center" vertical="center"/>
    </xf>
    <xf numFmtId="0" fontId="21" fillId="6" borderId="7" xfId="0" applyFont="1" applyFill="1" applyBorder="1" applyAlignment="1">
      <alignment horizontal="center" vertical="center"/>
    </xf>
    <xf numFmtId="3" fontId="3" fillId="0" borderId="2" xfId="0" applyNumberFormat="1" applyFont="1" applyBorder="1" applyAlignment="1">
      <alignment horizontal="right" vertical="center" wrapText="1"/>
    </xf>
    <xf numFmtId="0" fontId="3" fillId="0" borderId="16" xfId="0" applyFont="1" applyBorder="1" applyAlignment="1">
      <alignment horizontal="left" vertical="center" wrapText="1"/>
    </xf>
    <xf numFmtId="3" fontId="3" fillId="0" borderId="11"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3" fontId="3" fillId="0" borderId="0" xfId="0" applyNumberFormat="1" applyFont="1" applyAlignment="1">
      <alignment horizontal="right" vertical="center" wrapText="1"/>
    </xf>
    <xf numFmtId="3" fontId="3" fillId="0" borderId="1" xfId="0" applyNumberFormat="1" applyFont="1" applyBorder="1" applyAlignment="1">
      <alignment horizontal="right" vertical="center" wrapText="1"/>
    </xf>
    <xf numFmtId="3" fontId="3" fillId="0" borderId="15" xfId="0" applyNumberFormat="1" applyFont="1" applyBorder="1" applyAlignment="1">
      <alignment horizontal="right" vertical="center" wrapText="1"/>
    </xf>
    <xf numFmtId="0" fontId="3" fillId="0" borderId="15" xfId="0" applyFont="1" applyBorder="1" applyAlignment="1">
      <alignment horizontal="left" vertical="center" wrapText="1"/>
    </xf>
    <xf numFmtId="0" fontId="48" fillId="0" borderId="2" xfId="0" applyFont="1" applyBorder="1" applyAlignment="1">
      <alignment vertical="center" wrapText="1"/>
    </xf>
    <xf numFmtId="0" fontId="30" fillId="0" borderId="11" xfId="0" applyFont="1" applyBorder="1" applyAlignment="1">
      <alignment horizontal="left" vertical="center" wrapText="1"/>
    </xf>
    <xf numFmtId="0" fontId="30" fillId="0" borderId="14" xfId="0" applyFont="1" applyBorder="1" applyAlignment="1">
      <alignment horizontal="left" vertical="center" wrapText="1"/>
    </xf>
    <xf numFmtId="0" fontId="30" fillId="0" borderId="1" xfId="0" applyFont="1" applyBorder="1" applyAlignment="1">
      <alignment horizontal="left" vertical="center" wrapText="1"/>
    </xf>
    <xf numFmtId="0" fontId="30" fillId="0" borderId="7" xfId="0" applyFont="1" applyBorder="1" applyAlignment="1">
      <alignment horizontal="left" vertical="center" wrapText="1"/>
    </xf>
    <xf numFmtId="0" fontId="3" fillId="0" borderId="11" xfId="0" applyFont="1" applyBorder="1" applyAlignment="1">
      <alignment horizontal="right" vertical="center"/>
    </xf>
    <xf numFmtId="0" fontId="3" fillId="0" borderId="0" xfId="0" applyFont="1" applyAlignment="1">
      <alignment horizontal="right" vertical="center"/>
    </xf>
    <xf numFmtId="0" fontId="3" fillId="0" borderId="1" xfId="0" applyFont="1" applyBorder="1" applyAlignment="1">
      <alignment horizontal="right" vertical="center"/>
    </xf>
    <xf numFmtId="0" fontId="3" fillId="0" borderId="14" xfId="0" applyFont="1" applyBorder="1" applyAlignment="1">
      <alignment horizontal="right" vertical="center"/>
    </xf>
    <xf numFmtId="0" fontId="3" fillId="0" borderId="5" xfId="0" applyFont="1" applyBorder="1" applyAlignment="1">
      <alignment horizontal="right" vertical="center"/>
    </xf>
    <xf numFmtId="0" fontId="3" fillId="0" borderId="7" xfId="0" applyFont="1" applyBorder="1" applyAlignment="1">
      <alignment horizontal="right" vertical="center"/>
    </xf>
    <xf numFmtId="0" fontId="3" fillId="0" borderId="13" xfId="0" applyFont="1" applyBorder="1" applyAlignment="1">
      <alignment horizontal="right" vertical="center"/>
    </xf>
    <xf numFmtId="0" fontId="3" fillId="0" borderId="4" xfId="0" applyFont="1" applyBorder="1" applyAlignment="1">
      <alignment horizontal="right" vertical="center"/>
    </xf>
    <xf numFmtId="0" fontId="3" fillId="0" borderId="6" xfId="0" applyFont="1" applyBorder="1" applyAlignment="1">
      <alignment horizontal="right" vertical="center"/>
    </xf>
    <xf numFmtId="0" fontId="3" fillId="0" borderId="14" xfId="0" applyFont="1" applyBorder="1" applyAlignment="1">
      <alignment horizontal="left" vertical="center" wrapText="1"/>
    </xf>
    <xf numFmtId="0" fontId="3" fillId="0" borderId="5" xfId="0" applyFont="1" applyBorder="1" applyAlignment="1">
      <alignment horizontal="left" vertical="center" wrapText="1"/>
    </xf>
    <xf numFmtId="0" fontId="3" fillId="0" borderId="7" xfId="0" applyFont="1" applyBorder="1" applyAlignment="1">
      <alignment horizontal="left" vertical="center" wrapText="1"/>
    </xf>
    <xf numFmtId="165" fontId="3" fillId="0" borderId="13" xfId="1" applyNumberFormat="1" applyFont="1" applyBorder="1" applyAlignment="1">
      <alignment horizontal="right" vertical="center"/>
    </xf>
    <xf numFmtId="165" fontId="3" fillId="0" borderId="6" xfId="1" applyNumberFormat="1" applyFont="1" applyBorder="1" applyAlignment="1">
      <alignment horizontal="right" vertical="center"/>
    </xf>
    <xf numFmtId="165" fontId="3" fillId="0" borderId="11" xfId="1" applyNumberFormat="1" applyFont="1" applyBorder="1" applyAlignment="1">
      <alignment horizontal="right" vertical="center"/>
    </xf>
    <xf numFmtId="165" fontId="3" fillId="0" borderId="1" xfId="1" applyNumberFormat="1" applyFont="1" applyBorder="1" applyAlignment="1">
      <alignment horizontal="right" vertical="center"/>
    </xf>
    <xf numFmtId="3" fontId="3" fillId="0" borderId="13" xfId="0" applyNumberFormat="1" applyFont="1" applyBorder="1" applyAlignment="1">
      <alignment horizontal="right" vertical="center"/>
    </xf>
    <xf numFmtId="3" fontId="3" fillId="0" borderId="6" xfId="0" applyNumberFormat="1" applyFont="1" applyBorder="1" applyAlignment="1">
      <alignment horizontal="right" vertical="center"/>
    </xf>
    <xf numFmtId="3" fontId="3" fillId="0" borderId="11" xfId="0" applyNumberFormat="1" applyFont="1" applyBorder="1" applyAlignment="1">
      <alignment horizontal="right" vertical="center"/>
    </xf>
    <xf numFmtId="3" fontId="3" fillId="0" borderId="1" xfId="0" applyNumberFormat="1" applyFont="1" applyBorder="1" applyAlignment="1">
      <alignment horizontal="right" vertical="center"/>
    </xf>
    <xf numFmtId="0" fontId="21" fillId="5" borderId="2" xfId="0" applyFont="1" applyFill="1" applyBorder="1" applyAlignment="1">
      <alignment horizontal="center" vertical="center" wrapText="1"/>
    </xf>
    <xf numFmtId="0" fontId="3" fillId="0" borderId="9" xfId="0" applyFont="1" applyBorder="1" applyAlignment="1">
      <alignment horizontal="left" vertical="center" wrapText="1"/>
    </xf>
    <xf numFmtId="0" fontId="36" fillId="0" borderId="0" xfId="2" applyFont="1" applyAlignment="1">
      <alignment horizontal="left" vertical="top" wrapText="1"/>
    </xf>
    <xf numFmtId="165" fontId="3" fillId="0" borderId="13" xfId="0" applyNumberFormat="1" applyFont="1" applyBorder="1" applyAlignment="1">
      <alignment horizontal="right" vertical="center"/>
    </xf>
    <xf numFmtId="165" fontId="3" fillId="0" borderId="6" xfId="0" applyNumberFormat="1" applyFont="1" applyBorder="1" applyAlignment="1">
      <alignment horizontal="right" vertical="center"/>
    </xf>
    <xf numFmtId="4" fontId="3" fillId="0" borderId="14" xfId="0" applyNumberFormat="1" applyFont="1" applyBorder="1" applyAlignment="1">
      <alignment horizontal="right" vertical="center"/>
    </xf>
    <xf numFmtId="4" fontId="3" fillId="0" borderId="7" xfId="0" applyNumberFormat="1" applyFont="1" applyBorder="1" applyAlignment="1">
      <alignment horizontal="right" vertical="center"/>
    </xf>
    <xf numFmtId="4" fontId="3" fillId="0" borderId="11" xfId="0" applyNumberFormat="1" applyFont="1" applyBorder="1" applyAlignment="1">
      <alignment horizontal="right" vertical="center"/>
    </xf>
    <xf numFmtId="4" fontId="3" fillId="0" borderId="1" xfId="0" applyNumberFormat="1" applyFont="1" applyBorder="1" applyAlignment="1">
      <alignment horizontal="right" vertical="center"/>
    </xf>
    <xf numFmtId="14" fontId="3" fillId="0" borderId="2" xfId="0" applyNumberFormat="1" applyFont="1" applyBorder="1" applyAlignment="1">
      <alignment horizontal="center" vertical="center" wrapText="1"/>
    </xf>
    <xf numFmtId="0" fontId="3" fillId="0" borderId="2" xfId="0" applyFont="1" applyBorder="1" applyAlignment="1">
      <alignment horizontal="center" vertical="center"/>
    </xf>
    <xf numFmtId="0" fontId="3" fillId="0" borderId="2" xfId="0" applyFont="1" applyBorder="1" applyAlignment="1">
      <alignment horizontal="center" vertical="center" wrapText="1"/>
    </xf>
    <xf numFmtId="0" fontId="3" fillId="0" borderId="0" xfId="0" applyFont="1" applyAlignment="1">
      <alignment vertical="center" wrapText="1"/>
    </xf>
    <xf numFmtId="0" fontId="30" fillId="0" borderId="0" xfId="2" applyFont="1" applyAlignment="1">
      <alignment horizontal="left" vertical="center"/>
    </xf>
    <xf numFmtId="14" fontId="3" fillId="0" borderId="2" xfId="0" applyNumberFormat="1" applyFont="1" applyBorder="1" applyAlignment="1">
      <alignment horizontal="center" vertical="center"/>
    </xf>
    <xf numFmtId="0" fontId="30" fillId="0" borderId="0" xfId="2" applyFont="1" applyAlignment="1">
      <alignment horizontal="left" vertical="center" wrapText="1"/>
    </xf>
  </cellXfs>
  <cellStyles count="4">
    <cellStyle name="Hiperlink" xfId="2" builtinId="8"/>
    <cellStyle name="Normal" xfId="0" builtinId="0"/>
    <cellStyle name="Porcentagem" xfId="1" builtinId="5"/>
    <cellStyle name="Porcentagem 3" xfId="3" xr:uid="{6B0F3850-BC41-4C21-9A5F-80F210902F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22/10/relationships/richValueRel" Target="richData/richValueRel.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1.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alcChain" Target="calcChain.xml"/></Relationships>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7">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ichValueRels>
</file>

<file path=xl/theme/theme1.xml><?xml version="1.0" encoding="utf-8"?>
<a:theme xmlns:a="http://schemas.openxmlformats.org/drawingml/2006/main" name="Tema do Office">
  <a:themeElements>
    <a:clrScheme name="Brava">
      <a:dk1>
        <a:srgbClr val="000000"/>
      </a:dk1>
      <a:lt1>
        <a:srgbClr val="FFFFFF"/>
      </a:lt1>
      <a:dk2>
        <a:srgbClr val="B1B1B1"/>
      </a:dk2>
      <a:lt2>
        <a:srgbClr val="1A0572"/>
      </a:lt2>
      <a:accent1>
        <a:srgbClr val="D4FC00"/>
      </a:accent1>
      <a:accent2>
        <a:srgbClr val="2907B0"/>
      </a:accent2>
      <a:accent3>
        <a:srgbClr val="1A0242"/>
      </a:accent3>
      <a:accent4>
        <a:srgbClr val="74FB00"/>
      </a:accent4>
      <a:accent5>
        <a:srgbClr val="D3FBB7"/>
      </a:accent5>
      <a:accent6>
        <a:srgbClr val="C2C2C2"/>
      </a:accent6>
      <a:hlink>
        <a:srgbClr val="2907B0"/>
      </a:hlink>
      <a:folHlink>
        <a:srgbClr val="1A0572"/>
      </a:folHlink>
    </a:clrScheme>
    <a:fontScheme name="Brava">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ri.bravaenergia.com/sobre-a-brava-energia/responsabilidade-socioambiental-esg/" TargetMode="External"/><Relationship Id="rId2" Type="http://schemas.openxmlformats.org/officeDocument/2006/relationships/hyperlink" Target="https://ri.bravaenergia.com/sobre-a-brava-energia/responsabilidade-socioambiental-esg/" TargetMode="External"/><Relationship Id="rId1" Type="http://schemas.openxmlformats.org/officeDocument/2006/relationships/hyperlink" Target="https://ri.bravaenergia.com/sobre-a-brava-energia/responsabilidade-socioambiental-esg/"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ri.bravaenergia.com/informacoes-financeiras/documentos-cvm/" TargetMode="External"/><Relationship Id="rId1" Type="http://schemas.openxmlformats.org/officeDocument/2006/relationships/hyperlink" Target="https://ri.bravaenergia.com/governanca-corporativa/composicao-acionaria-e-estrutura-societaria/"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ri.bravaenergia.com/sobre-a-brava-energia/responsabilidade-socioambiental-esg/"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ri.bravaenergia.com/sobre-a-brava-energia/responsabilidade-socioambiental-esg/"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ri.bravaenergia.com/sobre-a-brava-energia/responsabilidade-socioambiental-esg/"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hyperlink" Target="https://ri.bravaenergia.com/informacoes-financeiras/central-de-resultado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4D78B-0AB6-4D5B-9838-1ABBDF958AE7}">
  <dimension ref="A1:S19"/>
  <sheetViews>
    <sheetView showGridLines="0" tabSelected="1" workbookViewId="0"/>
  </sheetViews>
  <sheetFormatPr defaultColWidth="9" defaultRowHeight="16.5" x14ac:dyDescent="0.3"/>
  <cols>
    <col min="1" max="5" width="6.875" style="4" customWidth="1"/>
    <col min="6" max="14" width="13.75" style="4" customWidth="1"/>
    <col min="15" max="18" width="8.625" customWidth="1"/>
    <col min="19" max="16384" width="9" style="4"/>
  </cols>
  <sheetData>
    <row r="1" spans="1:19" s="5" customFormat="1" ht="33.75" x14ac:dyDescent="0.3">
      <c r="A1" s="182" t="e" vm="1">
        <v>#VALUE!</v>
      </c>
      <c r="B1" s="12" t="s">
        <v>0</v>
      </c>
      <c r="C1" s="12" t="s">
        <v>10</v>
      </c>
      <c r="D1" s="12" t="s">
        <v>11</v>
      </c>
      <c r="E1" s="12" t="s">
        <v>12</v>
      </c>
      <c r="F1" s="12" t="s">
        <v>1</v>
      </c>
      <c r="G1" s="12" t="s">
        <v>2</v>
      </c>
      <c r="H1" s="12" t="s">
        <v>3</v>
      </c>
      <c r="I1" s="12" t="s">
        <v>4</v>
      </c>
      <c r="J1" s="12" t="s">
        <v>5</v>
      </c>
      <c r="K1" s="12" t="s">
        <v>6</v>
      </c>
      <c r="L1" s="12" t="s">
        <v>7</v>
      </c>
      <c r="M1" s="12" t="s">
        <v>8</v>
      </c>
      <c r="N1" s="12" t="s">
        <v>9</v>
      </c>
      <c r="O1" s="13"/>
      <c r="S1" s="6"/>
    </row>
    <row r="2" spans="1:19" s="3" customFormat="1" ht="13.5" x14ac:dyDescent="0.25">
      <c r="O2" s="1"/>
      <c r="P2" s="1"/>
      <c r="Q2" s="1"/>
      <c r="R2" s="1"/>
    </row>
    <row r="3" spans="1:19" ht="38.25" x14ac:dyDescent="0.5">
      <c r="A3" s="10"/>
      <c r="B3" s="225" t="s">
        <v>13</v>
      </c>
      <c r="C3" s="225"/>
      <c r="D3" s="225"/>
      <c r="E3" s="225"/>
      <c r="F3" s="225"/>
      <c r="G3" s="225"/>
      <c r="H3" s="225"/>
      <c r="L3" s="222" t="e" vm="2">
        <v>#VALUE!</v>
      </c>
      <c r="M3" s="222"/>
      <c r="N3" s="222"/>
    </row>
    <row r="4" spans="1:19" s="3" customFormat="1" ht="13.5" x14ac:dyDescent="0.25">
      <c r="B4" s="227" t="s">
        <v>870</v>
      </c>
      <c r="C4" s="227"/>
      <c r="D4" s="227"/>
      <c r="E4" s="227"/>
      <c r="F4" s="227"/>
      <c r="G4" s="227"/>
      <c r="H4" s="227"/>
      <c r="I4" s="227"/>
      <c r="J4" s="227"/>
      <c r="K4" s="227"/>
      <c r="L4" s="222"/>
      <c r="M4" s="222"/>
      <c r="N4" s="222"/>
      <c r="O4" s="1"/>
      <c r="P4" s="1"/>
      <c r="Q4" s="1"/>
      <c r="R4" s="1"/>
    </row>
    <row r="5" spans="1:19" s="3" customFormat="1" ht="13.5" x14ac:dyDescent="0.25">
      <c r="B5" s="227"/>
      <c r="C5" s="227"/>
      <c r="D5" s="227"/>
      <c r="E5" s="227"/>
      <c r="F5" s="227"/>
      <c r="G5" s="227"/>
      <c r="H5" s="227"/>
      <c r="I5" s="227"/>
      <c r="J5" s="227"/>
      <c r="K5" s="227"/>
      <c r="L5" s="222"/>
      <c r="M5" s="222"/>
      <c r="N5" s="222"/>
      <c r="O5" s="1"/>
      <c r="P5" s="1"/>
      <c r="Q5" s="1"/>
      <c r="R5" s="1"/>
    </row>
    <row r="6" spans="1:19" s="3" customFormat="1" ht="13.5" x14ac:dyDescent="0.25">
      <c r="B6" s="227"/>
      <c r="C6" s="227"/>
      <c r="D6" s="227"/>
      <c r="E6" s="227"/>
      <c r="F6" s="227"/>
      <c r="G6" s="227"/>
      <c r="H6" s="227"/>
      <c r="I6" s="227"/>
      <c r="J6" s="227"/>
      <c r="K6" s="227"/>
      <c r="L6" s="222"/>
      <c r="M6" s="222"/>
      <c r="N6" s="222"/>
      <c r="O6" s="1"/>
      <c r="P6" s="1"/>
      <c r="Q6" s="1"/>
      <c r="R6" s="1"/>
    </row>
    <row r="7" spans="1:19" s="3" customFormat="1" ht="13.5" x14ac:dyDescent="0.25">
      <c r="B7" s="227"/>
      <c r="C7" s="227"/>
      <c r="D7" s="227"/>
      <c r="E7" s="227"/>
      <c r="F7" s="227"/>
      <c r="G7" s="227"/>
      <c r="H7" s="227"/>
      <c r="I7" s="227"/>
      <c r="J7" s="227"/>
      <c r="K7" s="227"/>
      <c r="L7" s="222"/>
      <c r="M7" s="222"/>
      <c r="N7" s="222"/>
      <c r="O7" s="1"/>
      <c r="P7" s="1"/>
      <c r="Q7" s="1"/>
      <c r="R7" s="1"/>
    </row>
    <row r="8" spans="1:19" s="3" customFormat="1" ht="13.5" x14ac:dyDescent="0.25">
      <c r="B8" s="227"/>
      <c r="C8" s="227"/>
      <c r="D8" s="227"/>
      <c r="E8" s="227"/>
      <c r="F8" s="227"/>
      <c r="G8" s="227"/>
      <c r="H8" s="227"/>
      <c r="I8" s="227"/>
      <c r="J8" s="227"/>
      <c r="K8" s="227"/>
      <c r="L8" s="222"/>
      <c r="M8" s="222"/>
      <c r="N8" s="222"/>
      <c r="O8" s="1"/>
      <c r="P8" s="1"/>
      <c r="Q8" s="1"/>
      <c r="R8" s="1"/>
    </row>
    <row r="9" spans="1:19" s="3" customFormat="1" ht="13.5" x14ac:dyDescent="0.25">
      <c r="B9" s="227"/>
      <c r="C9" s="227"/>
      <c r="D9" s="227"/>
      <c r="E9" s="227"/>
      <c r="F9" s="227"/>
      <c r="G9" s="227"/>
      <c r="H9" s="227"/>
      <c r="I9" s="227"/>
      <c r="J9" s="227"/>
      <c r="K9" s="227"/>
      <c r="L9" s="222"/>
      <c r="M9" s="222"/>
      <c r="N9" s="222"/>
      <c r="O9" s="1"/>
      <c r="P9" s="1"/>
      <c r="Q9" s="1"/>
      <c r="R9" s="1"/>
    </row>
    <row r="10" spans="1:19" s="3" customFormat="1" ht="13.5" x14ac:dyDescent="0.25">
      <c r="B10" s="227"/>
      <c r="C10" s="227"/>
      <c r="D10" s="227"/>
      <c r="E10" s="227"/>
      <c r="F10" s="227"/>
      <c r="G10" s="227"/>
      <c r="H10" s="227"/>
      <c r="I10" s="227"/>
      <c r="J10" s="227"/>
      <c r="K10" s="227"/>
      <c r="L10" s="222"/>
      <c r="M10" s="222"/>
      <c r="N10" s="222"/>
      <c r="O10" s="1"/>
      <c r="P10" s="1"/>
      <c r="Q10" s="1"/>
      <c r="R10" s="1"/>
    </row>
    <row r="11" spans="1:19" s="3" customFormat="1" ht="13.5" x14ac:dyDescent="0.25">
      <c r="O11" s="1"/>
      <c r="P11" s="1"/>
      <c r="Q11" s="1"/>
      <c r="R11" s="1"/>
    </row>
    <row r="12" spans="1:19" ht="30.75" x14ac:dyDescent="0.4">
      <c r="A12" s="8"/>
      <c r="B12" s="226" t="s">
        <v>14</v>
      </c>
      <c r="C12" s="226"/>
      <c r="D12" s="226"/>
      <c r="E12" s="226"/>
      <c r="F12" s="226"/>
      <c r="G12" s="226"/>
      <c r="H12" s="226"/>
      <c r="M12" s="7"/>
      <c r="N12" s="7"/>
    </row>
    <row r="13" spans="1:19" s="3" customFormat="1" ht="13.5" x14ac:dyDescent="0.25">
      <c r="B13" s="223" t="s">
        <v>17</v>
      </c>
      <c r="C13" s="223"/>
      <c r="D13" s="223"/>
      <c r="E13" s="223"/>
      <c r="F13" s="223"/>
      <c r="G13" s="223"/>
      <c r="H13" s="223"/>
      <c r="I13" s="223"/>
      <c r="J13" s="223"/>
      <c r="K13" s="223"/>
      <c r="L13" s="223"/>
      <c r="M13" s="223"/>
      <c r="N13" s="223"/>
      <c r="O13" s="1"/>
      <c r="P13" s="1"/>
      <c r="Q13" s="1"/>
      <c r="R13" s="1"/>
    </row>
    <row r="14" spans="1:19" s="3" customFormat="1" ht="13.5" x14ac:dyDescent="0.25">
      <c r="B14" s="223"/>
      <c r="C14" s="223"/>
      <c r="D14" s="223"/>
      <c r="E14" s="223"/>
      <c r="F14" s="223"/>
      <c r="G14" s="223"/>
      <c r="H14" s="223"/>
      <c r="I14" s="223"/>
      <c r="J14" s="223"/>
      <c r="K14" s="223"/>
      <c r="L14" s="223"/>
      <c r="M14" s="223"/>
      <c r="N14" s="223"/>
      <c r="O14" s="1"/>
      <c r="P14" s="1"/>
      <c r="Q14" s="1"/>
      <c r="R14" s="1"/>
    </row>
    <row r="15" spans="1:19" s="3" customFormat="1" ht="13.5" x14ac:dyDescent="0.25">
      <c r="B15" s="9"/>
      <c r="C15" s="9"/>
      <c r="D15" s="9"/>
      <c r="E15" s="9"/>
      <c r="F15" s="9"/>
      <c r="G15" s="9"/>
      <c r="H15" s="9"/>
      <c r="M15" s="9"/>
      <c r="N15" s="9"/>
      <c r="O15" s="1"/>
      <c r="P15" s="1"/>
      <c r="Q15" s="1"/>
      <c r="R15" s="1"/>
    </row>
    <row r="16" spans="1:19" ht="30.75" x14ac:dyDescent="0.4">
      <c r="A16" s="8"/>
      <c r="B16" s="226" t="s">
        <v>15</v>
      </c>
      <c r="C16" s="226"/>
      <c r="D16" s="226"/>
      <c r="E16" s="226"/>
      <c r="F16" s="226"/>
      <c r="G16" s="226"/>
      <c r="H16" s="226"/>
      <c r="M16" s="7"/>
      <c r="N16" s="7"/>
    </row>
    <row r="17" spans="2:18" s="3" customFormat="1" ht="13.5" x14ac:dyDescent="0.25">
      <c r="B17" s="224" t="s">
        <v>869</v>
      </c>
      <c r="C17" s="224"/>
      <c r="D17" s="224"/>
      <c r="E17" s="223" t="s">
        <v>893</v>
      </c>
      <c r="F17" s="223"/>
      <c r="G17" s="223"/>
      <c r="H17" s="223"/>
      <c r="I17" s="223"/>
      <c r="J17" s="223"/>
      <c r="K17" s="223"/>
      <c r="L17" s="223"/>
      <c r="M17" s="223"/>
      <c r="N17" s="223"/>
      <c r="O17" s="1"/>
      <c r="P17" s="1"/>
      <c r="Q17" s="1"/>
      <c r="R17" s="1"/>
    </row>
    <row r="18" spans="2:18" s="3" customFormat="1" ht="13.5" x14ac:dyDescent="0.25">
      <c r="B18" s="224" t="s">
        <v>16</v>
      </c>
      <c r="C18" s="224"/>
      <c r="D18" s="224"/>
      <c r="E18" s="223" t="s">
        <v>18</v>
      </c>
      <c r="F18" s="223"/>
      <c r="G18" s="223"/>
      <c r="H18" s="223"/>
      <c r="I18" s="223"/>
      <c r="J18" s="223"/>
      <c r="K18" s="223"/>
      <c r="L18" s="223"/>
      <c r="M18" s="223"/>
      <c r="N18" s="223"/>
      <c r="O18" s="1"/>
      <c r="P18" s="1"/>
      <c r="Q18" s="1"/>
      <c r="R18" s="1"/>
    </row>
    <row r="19" spans="2:18" s="3" customFormat="1" ht="13.5" x14ac:dyDescent="0.25">
      <c r="B19" s="224" t="s">
        <v>892</v>
      </c>
      <c r="C19" s="224"/>
      <c r="D19" s="224"/>
      <c r="E19" s="223" t="s">
        <v>19</v>
      </c>
      <c r="F19" s="223"/>
      <c r="G19" s="223"/>
      <c r="H19" s="223"/>
      <c r="I19" s="223"/>
      <c r="J19" s="223"/>
      <c r="K19" s="223"/>
      <c r="L19" s="223"/>
      <c r="M19" s="223"/>
      <c r="N19" s="223"/>
      <c r="O19" s="1"/>
      <c r="P19" s="1"/>
      <c r="Q19" s="1"/>
      <c r="R19" s="1"/>
    </row>
  </sheetData>
  <sheetProtection algorithmName="SHA-512" hashValue="+a6wL5SQ2lkEyFYZ/nnsOY+T/VpSx02M+eKoA6Xr5bJQSOrZPhqHt8zxgIl/EmnRPraYSNuz41qeqb3yqOC+ag==" saltValue="fG86iqdFoYMVR7BpaFE13Q==" spinCount="100000" sheet="1" objects="1" scenarios="1"/>
  <mergeCells count="12">
    <mergeCell ref="L3:N10"/>
    <mergeCell ref="B13:N14"/>
    <mergeCell ref="B17:D17"/>
    <mergeCell ref="B18:D18"/>
    <mergeCell ref="B19:D19"/>
    <mergeCell ref="E17:N17"/>
    <mergeCell ref="E18:N18"/>
    <mergeCell ref="E19:N19"/>
    <mergeCell ref="B3:H3"/>
    <mergeCell ref="B12:H12"/>
    <mergeCell ref="B16:H16"/>
    <mergeCell ref="B4:K10"/>
  </mergeCells>
  <hyperlinks>
    <hyperlink ref="B17:C17" r:id="rId1" display="Versão PDF RI 2024 |" xr:uid="{C82323C6-4946-439D-AAC3-3BCF30A8F3F9}"/>
    <hyperlink ref="B18:C18" r:id="rId2" display="Performance Data |" xr:uid="{017CC86A-A97B-44FF-BE4C-9199EE8AB2AD}"/>
    <hyperlink ref="B19:C19" r:id="rId3" display="Versão on-line |" xr:uid="{422F346A-6B7D-4456-AB92-236CDF999F63}"/>
    <hyperlink ref="B1" location="Início!A1" display="Início" xr:uid="{224EB725-F4FC-40B1-BD0F-FCA2BD8BB6F8}"/>
    <hyperlink ref="A1" location="Início!A1" display="Início!A1" xr:uid="{E1449042-94FF-4ECD-A9C0-3CA9AEFFC5BD}"/>
    <hyperlink ref="C1" location="GRI!A1" display="Índice GRI" xr:uid="{932ED3F9-81EB-416C-968E-062A580C5AEC}"/>
    <hyperlink ref="D1" location="SASB!A1" display="Índice SASB" xr:uid="{59FA8AD5-47C6-40B5-B42B-EDF2E1202E72}"/>
    <hyperlink ref="E1" location="TCFD!A1" display="Índice TCFD" xr:uid="{7EB86221-968F-4305-85D8-45EFDEBB4614}"/>
    <hyperlink ref="F1" location="Clima!A1" display="Mudanças climáticas" xr:uid="{722A13EE-CA21-4446-9267-5E365B65B099}"/>
    <hyperlink ref="G1" location="Água!A1" display="Água e efluentes" xr:uid="{F5D4F029-9891-4948-8618-AFB8B1E59580}"/>
    <hyperlink ref="H1" location="GestãoAmbiental!A1" display="Gestão ambiental" xr:uid="{75DB52D9-9DA7-48E5-BA57-9949B475088A}"/>
    <hyperlink ref="I1" location="Talentos!A1" display="Gestão de talentos" xr:uid="{154E8B7E-C3FE-4F62-8B6E-9094AAA0F1DC}"/>
    <hyperlink ref="J1" location="ImpactoSocioeconômico!A1" display="Impacto socioeconômico" xr:uid="{60B00CAC-DE6A-4272-98A7-04845AC3DD91}"/>
    <hyperlink ref="K1" location="DireitosHumanos!A1" display="Direitos humanos" xr:uid="{A5C27F7A-32F1-46A4-AB06-F63777CE5A92}"/>
    <hyperlink ref="L1" location="Segurança!A1" display="Segurança" xr:uid="{2332F718-B1D0-4099-966A-B9056E3142D8}"/>
    <hyperlink ref="M1" location="Ativos!A1" display="Gestão dos ativos" xr:uid="{61173604-9DFB-46B3-B77C-376638ECE23F}"/>
    <hyperlink ref="N1" location="Ética!A1" display="Ética e integridade" xr:uid="{6191375B-DB82-4ECD-8D14-92659A063465}"/>
  </hyperlink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0DFD6-642A-4969-9E10-09C430AF563A}">
  <dimension ref="A1:U155"/>
  <sheetViews>
    <sheetView showGridLines="0" zoomScaleNormal="100" workbookViewId="0"/>
  </sheetViews>
  <sheetFormatPr defaultColWidth="9" defaultRowHeight="14.25" x14ac:dyDescent="0.3"/>
  <cols>
    <col min="1" max="5" width="6.875" style="18" customWidth="1"/>
    <col min="6" max="21" width="13.75" style="18" customWidth="1"/>
    <col min="22" max="16384" width="9" style="18"/>
  </cols>
  <sheetData>
    <row r="1" spans="1:19" s="5" customFormat="1" ht="33.75" x14ac:dyDescent="0.3">
      <c r="A1" s="182" t="e" vm="1">
        <v>#VALUE!</v>
      </c>
      <c r="B1" s="12" t="s">
        <v>0</v>
      </c>
      <c r="C1" s="12" t="s">
        <v>10</v>
      </c>
      <c r="D1" s="12" t="s">
        <v>11</v>
      </c>
      <c r="E1" s="12" t="s">
        <v>12</v>
      </c>
      <c r="F1" s="12" t="s">
        <v>1</v>
      </c>
      <c r="G1" s="12" t="s">
        <v>2</v>
      </c>
      <c r="H1" s="12" t="s">
        <v>3</v>
      </c>
      <c r="I1" s="12" t="s">
        <v>4</v>
      </c>
      <c r="J1" s="12" t="s">
        <v>5</v>
      </c>
      <c r="K1" s="12" t="s">
        <v>6</v>
      </c>
      <c r="L1" s="12" t="s">
        <v>7</v>
      </c>
      <c r="M1" s="12" t="s">
        <v>8</v>
      </c>
      <c r="N1" s="12" t="s">
        <v>9</v>
      </c>
      <c r="O1" s="13"/>
      <c r="S1" s="6"/>
    </row>
    <row r="4" spans="1:19" ht="20.25" x14ac:dyDescent="0.3">
      <c r="B4" s="14" t="s">
        <v>114</v>
      </c>
    </row>
    <row r="6" spans="1:19" s="19" customFormat="1" ht="38.25" x14ac:dyDescent="0.3">
      <c r="B6" s="19" t="e" vm="14">
        <v>#VALUE!</v>
      </c>
      <c r="C6" s="19" t="e" vm="10">
        <v>#VALUE!</v>
      </c>
    </row>
    <row r="9" spans="1:19" x14ac:dyDescent="0.3">
      <c r="A9" s="20"/>
      <c r="B9" s="21" t="s">
        <v>116</v>
      </c>
      <c r="C9" s="20"/>
      <c r="D9" s="20"/>
      <c r="E9" s="20"/>
      <c r="F9" s="20"/>
      <c r="G9" s="20"/>
      <c r="H9" s="20"/>
      <c r="I9" s="20"/>
      <c r="J9" s="20"/>
      <c r="K9" s="20"/>
      <c r="L9" s="20"/>
      <c r="M9" s="20"/>
      <c r="N9" s="20"/>
    </row>
    <row r="11" spans="1:19" x14ac:dyDescent="0.3">
      <c r="B11" s="271" t="s">
        <v>146</v>
      </c>
      <c r="C11" s="271"/>
      <c r="D11" s="271"/>
      <c r="E11" s="271"/>
      <c r="F11" s="271"/>
      <c r="G11" s="271"/>
      <c r="H11" s="271"/>
      <c r="I11" s="271"/>
      <c r="J11" s="271"/>
      <c r="K11" s="271"/>
      <c r="L11" s="271"/>
      <c r="M11" s="271"/>
      <c r="N11" s="271"/>
    </row>
    <row r="12" spans="1:19" x14ac:dyDescent="0.3">
      <c r="B12" s="271"/>
      <c r="C12" s="271"/>
      <c r="D12" s="271"/>
      <c r="E12" s="271"/>
      <c r="F12" s="271"/>
      <c r="G12" s="271"/>
      <c r="H12" s="271"/>
      <c r="I12" s="271"/>
      <c r="J12" s="271"/>
      <c r="K12" s="271"/>
      <c r="L12" s="271"/>
      <c r="M12" s="271"/>
      <c r="N12" s="271"/>
    </row>
    <row r="13" spans="1:19" x14ac:dyDescent="0.3">
      <c r="B13" s="271"/>
      <c r="C13" s="271"/>
      <c r="D13" s="271"/>
      <c r="E13" s="271"/>
      <c r="F13" s="271"/>
      <c r="G13" s="271"/>
      <c r="H13" s="271"/>
      <c r="I13" s="271"/>
      <c r="J13" s="271"/>
      <c r="K13" s="271"/>
      <c r="L13" s="271"/>
      <c r="M13" s="271"/>
      <c r="N13" s="271"/>
    </row>
    <row r="14" spans="1:19" x14ac:dyDescent="0.3">
      <c r="B14" s="271"/>
      <c r="C14" s="271"/>
      <c r="D14" s="271"/>
      <c r="E14" s="271"/>
      <c r="F14" s="271"/>
      <c r="G14" s="271"/>
      <c r="H14" s="271"/>
      <c r="I14" s="271"/>
      <c r="J14" s="271"/>
      <c r="K14" s="271"/>
      <c r="L14" s="271"/>
      <c r="M14" s="271"/>
      <c r="N14" s="271"/>
    </row>
    <row r="15" spans="1:19" x14ac:dyDescent="0.3">
      <c r="B15" s="271"/>
      <c r="C15" s="271"/>
      <c r="D15" s="271"/>
      <c r="E15" s="271"/>
      <c r="F15" s="271"/>
      <c r="G15" s="271"/>
      <c r="H15" s="271"/>
      <c r="I15" s="271"/>
      <c r="J15" s="271"/>
      <c r="K15" s="271"/>
      <c r="L15" s="271"/>
      <c r="M15" s="271"/>
      <c r="N15" s="271"/>
    </row>
    <row r="16" spans="1:19" x14ac:dyDescent="0.3">
      <c r="B16" s="271"/>
      <c r="C16" s="271"/>
      <c r="D16" s="271"/>
      <c r="E16" s="271"/>
      <c r="F16" s="271"/>
      <c r="G16" s="271"/>
      <c r="H16" s="271"/>
      <c r="I16" s="271"/>
      <c r="J16" s="271"/>
      <c r="K16" s="271"/>
      <c r="L16" s="271"/>
      <c r="M16" s="271"/>
      <c r="N16" s="271"/>
    </row>
    <row r="17" spans="2:14" x14ac:dyDescent="0.3">
      <c r="B17" s="271"/>
      <c r="C17" s="271"/>
      <c r="D17" s="271"/>
      <c r="E17" s="271"/>
      <c r="F17" s="271"/>
      <c r="G17" s="271"/>
      <c r="H17" s="271"/>
      <c r="I17" s="271"/>
      <c r="J17" s="271"/>
      <c r="K17" s="271"/>
      <c r="L17" s="271"/>
      <c r="M17" s="271"/>
      <c r="N17" s="271"/>
    </row>
    <row r="18" spans="2:14" x14ac:dyDescent="0.3">
      <c r="B18" s="271"/>
      <c r="C18" s="271"/>
      <c r="D18" s="271"/>
      <c r="E18" s="271"/>
      <c r="F18" s="271"/>
      <c r="G18" s="271"/>
      <c r="H18" s="271"/>
      <c r="I18" s="271"/>
      <c r="J18" s="271"/>
      <c r="K18" s="271"/>
      <c r="L18" s="271"/>
      <c r="M18" s="271"/>
      <c r="N18" s="271"/>
    </row>
    <row r="19" spans="2:14" x14ac:dyDescent="0.3">
      <c r="B19" s="271"/>
      <c r="C19" s="271"/>
      <c r="D19" s="271"/>
      <c r="E19" s="271"/>
      <c r="F19" s="271"/>
      <c r="G19" s="271"/>
      <c r="H19" s="271"/>
      <c r="I19" s="271"/>
      <c r="J19" s="271"/>
      <c r="K19" s="271"/>
      <c r="L19" s="271"/>
      <c r="M19" s="271"/>
      <c r="N19" s="271"/>
    </row>
    <row r="20" spans="2:14" x14ac:dyDescent="0.3">
      <c r="B20" s="271"/>
      <c r="C20" s="271"/>
      <c r="D20" s="271"/>
      <c r="E20" s="271"/>
      <c r="F20" s="271"/>
      <c r="G20" s="271"/>
      <c r="H20" s="271"/>
      <c r="I20" s="271"/>
      <c r="J20" s="271"/>
      <c r="K20" s="271"/>
      <c r="L20" s="271"/>
      <c r="M20" s="271"/>
      <c r="N20" s="271"/>
    </row>
    <row r="22" spans="2:14" s="47" customFormat="1" ht="15" x14ac:dyDescent="0.3">
      <c r="B22" s="262" t="s">
        <v>118</v>
      </c>
      <c r="C22" s="262"/>
      <c r="D22" s="262"/>
      <c r="E22" s="262"/>
      <c r="F22" s="262"/>
      <c r="G22" s="295">
        <v>2024</v>
      </c>
      <c r="H22" s="296"/>
      <c r="I22" s="262">
        <v>2023</v>
      </c>
      <c r="J22" s="262"/>
      <c r="K22" s="262"/>
      <c r="L22" s="262"/>
      <c r="M22" s="295" t="s">
        <v>119</v>
      </c>
      <c r="N22" s="296"/>
    </row>
    <row r="23" spans="2:14" s="47" customFormat="1" ht="13.5" x14ac:dyDescent="0.3">
      <c r="B23" s="262"/>
      <c r="C23" s="262"/>
      <c r="D23" s="262"/>
      <c r="E23" s="262"/>
      <c r="F23" s="262"/>
      <c r="G23" s="295" t="s">
        <v>519</v>
      </c>
      <c r="H23" s="296"/>
      <c r="I23" s="262" t="s">
        <v>24</v>
      </c>
      <c r="J23" s="262"/>
      <c r="K23" s="262" t="s">
        <v>25</v>
      </c>
      <c r="L23" s="262"/>
      <c r="M23" s="295" t="s">
        <v>25</v>
      </c>
      <c r="N23" s="296"/>
    </row>
    <row r="24" spans="2:14" s="47" customFormat="1" ht="13.5" x14ac:dyDescent="0.3">
      <c r="B24" s="262"/>
      <c r="C24" s="262"/>
      <c r="D24" s="262"/>
      <c r="E24" s="262"/>
      <c r="F24" s="262"/>
      <c r="G24" s="26" t="s">
        <v>21</v>
      </c>
      <c r="H24" s="27" t="s">
        <v>22</v>
      </c>
      <c r="I24" s="17" t="s">
        <v>21</v>
      </c>
      <c r="J24" s="17" t="s">
        <v>22</v>
      </c>
      <c r="K24" s="17" t="s">
        <v>21</v>
      </c>
      <c r="L24" s="17" t="s">
        <v>22</v>
      </c>
      <c r="M24" s="26" t="s">
        <v>21</v>
      </c>
      <c r="N24" s="27" t="s">
        <v>22</v>
      </c>
    </row>
    <row r="25" spans="2:14" x14ac:dyDescent="0.3">
      <c r="B25" s="247" t="s">
        <v>101</v>
      </c>
      <c r="C25" s="247"/>
      <c r="D25" s="247"/>
      <c r="E25" s="247"/>
      <c r="F25" s="273"/>
      <c r="G25" s="67">
        <v>1</v>
      </c>
      <c r="H25" s="68">
        <v>0</v>
      </c>
      <c r="I25" s="66">
        <v>1</v>
      </c>
      <c r="J25" s="66">
        <v>0</v>
      </c>
      <c r="K25" s="66">
        <v>1</v>
      </c>
      <c r="L25" s="66">
        <v>0</v>
      </c>
      <c r="M25" s="67">
        <v>0.66666666666666663</v>
      </c>
      <c r="N25" s="68">
        <v>0.33333333333333331</v>
      </c>
    </row>
    <row r="26" spans="2:14" x14ac:dyDescent="0.3">
      <c r="B26" s="247" t="s">
        <v>102</v>
      </c>
      <c r="C26" s="247"/>
      <c r="D26" s="247"/>
      <c r="E26" s="247"/>
      <c r="F26" s="273"/>
      <c r="G26" s="67">
        <v>0.82371794871794868</v>
      </c>
      <c r="H26" s="68">
        <v>0.17628205128205129</v>
      </c>
      <c r="I26" s="66">
        <v>0.83597883597883593</v>
      </c>
      <c r="J26" s="66">
        <v>0.16402116402116401</v>
      </c>
      <c r="K26" s="66">
        <v>0.61290322580645162</v>
      </c>
      <c r="L26" s="66">
        <v>0.38709677419354838</v>
      </c>
      <c r="M26" s="67">
        <v>0.61224489795918369</v>
      </c>
      <c r="N26" s="68">
        <v>0.38775510204081631</v>
      </c>
    </row>
    <row r="27" spans="2:14" x14ac:dyDescent="0.3">
      <c r="B27" s="247" t="s">
        <v>103</v>
      </c>
      <c r="C27" s="247"/>
      <c r="D27" s="247"/>
      <c r="E27" s="247"/>
      <c r="F27" s="273"/>
      <c r="G27" s="67">
        <v>0.68387096774193545</v>
      </c>
      <c r="H27" s="68">
        <v>0.31612903225806449</v>
      </c>
      <c r="I27" s="66">
        <v>0.74721189591078063</v>
      </c>
      <c r="J27" s="66">
        <v>0.25278810408921931</v>
      </c>
      <c r="K27" s="66">
        <v>0.68965517241379315</v>
      </c>
      <c r="L27" s="66">
        <v>0.2413793103448276</v>
      </c>
      <c r="M27" s="67">
        <v>0.75</v>
      </c>
      <c r="N27" s="68">
        <v>0.25</v>
      </c>
    </row>
    <row r="28" spans="2:14" x14ac:dyDescent="0.3">
      <c r="B28" s="247" t="s">
        <v>104</v>
      </c>
      <c r="C28" s="247"/>
      <c r="D28" s="247"/>
      <c r="E28" s="247"/>
      <c r="F28" s="273"/>
      <c r="G28" s="67">
        <v>0.42857142857142855</v>
      </c>
      <c r="H28" s="68">
        <v>0.5714285714285714</v>
      </c>
      <c r="I28" s="66">
        <v>0.41095890410958902</v>
      </c>
      <c r="J28" s="66">
        <v>0.58904109589041098</v>
      </c>
      <c r="K28" s="66">
        <v>0.37681159420289856</v>
      </c>
      <c r="L28" s="66">
        <v>0.57971014492753625</v>
      </c>
      <c r="M28" s="67">
        <v>0.47058823529411764</v>
      </c>
      <c r="N28" s="68">
        <v>0.52941176470588236</v>
      </c>
    </row>
    <row r="29" spans="2:14" x14ac:dyDescent="0.3">
      <c r="B29" s="247" t="s">
        <v>105</v>
      </c>
      <c r="C29" s="247"/>
      <c r="D29" s="247"/>
      <c r="E29" s="247"/>
      <c r="F29" s="273"/>
      <c r="G29" s="67">
        <v>0.89763779527559051</v>
      </c>
      <c r="H29" s="68">
        <v>0.10236220472440945</v>
      </c>
      <c r="I29" s="66">
        <v>0.86991869918699183</v>
      </c>
      <c r="J29" s="66">
        <v>0.13008130081300814</v>
      </c>
      <c r="K29" s="84" t="s">
        <v>79</v>
      </c>
      <c r="L29" s="84" t="s">
        <v>79</v>
      </c>
      <c r="M29" s="86" t="s">
        <v>79</v>
      </c>
      <c r="N29" s="88" t="s">
        <v>79</v>
      </c>
    </row>
    <row r="30" spans="2:14" x14ac:dyDescent="0.3">
      <c r="B30" s="247" t="s">
        <v>106</v>
      </c>
      <c r="C30" s="247"/>
      <c r="D30" s="247"/>
      <c r="E30" s="247"/>
      <c r="F30" s="273"/>
      <c r="G30" s="67">
        <v>0.42857142857142855</v>
      </c>
      <c r="H30" s="68">
        <v>0.5714285714285714</v>
      </c>
      <c r="I30" s="66">
        <v>0.5</v>
      </c>
      <c r="J30" s="66">
        <v>0.5</v>
      </c>
      <c r="K30" s="84" t="s">
        <v>79</v>
      </c>
      <c r="L30" s="84" t="s">
        <v>79</v>
      </c>
      <c r="M30" s="86" t="s">
        <v>79</v>
      </c>
      <c r="N30" s="88" t="s">
        <v>79</v>
      </c>
    </row>
    <row r="31" spans="2:14" x14ac:dyDescent="0.3">
      <c r="B31" s="268" t="s">
        <v>23</v>
      </c>
      <c r="C31" s="268"/>
      <c r="D31" s="268"/>
      <c r="E31" s="268"/>
      <c r="F31" s="269"/>
      <c r="G31" s="76">
        <v>0.71669626998223801</v>
      </c>
      <c r="H31" s="77">
        <v>0.28330373001776199</v>
      </c>
      <c r="I31" s="78">
        <v>0.71153846153846156</v>
      </c>
      <c r="J31" s="78">
        <v>0.28846153846153844</v>
      </c>
      <c r="K31" s="78">
        <v>0.53374233128834359</v>
      </c>
      <c r="L31" s="78">
        <v>0.43558282208588955</v>
      </c>
      <c r="M31" s="76">
        <v>0.57894736842105265</v>
      </c>
      <c r="N31" s="77">
        <v>0.42105263157894735</v>
      </c>
    </row>
    <row r="32" spans="2:14" s="184" customFormat="1" ht="13.5" x14ac:dyDescent="0.3">
      <c r="B32" s="266" t="s">
        <v>117</v>
      </c>
      <c r="C32" s="266"/>
      <c r="D32" s="266"/>
      <c r="E32" s="266"/>
      <c r="F32" s="266"/>
      <c r="G32" s="266"/>
      <c r="H32" s="266"/>
      <c r="I32" s="266"/>
      <c r="J32" s="266"/>
      <c r="K32" s="266"/>
      <c r="L32" s="266"/>
      <c r="M32" s="266"/>
      <c r="N32" s="266"/>
    </row>
    <row r="33" spans="2:21" s="184" customFormat="1" ht="13.5" x14ac:dyDescent="0.3">
      <c r="B33" s="286"/>
      <c r="C33" s="286"/>
      <c r="D33" s="286"/>
      <c r="E33" s="286"/>
      <c r="F33" s="286"/>
      <c r="G33" s="286"/>
      <c r="H33" s="286"/>
      <c r="I33" s="286"/>
      <c r="J33" s="286"/>
      <c r="K33" s="286"/>
      <c r="L33" s="286"/>
      <c r="M33" s="286"/>
      <c r="N33" s="286"/>
    </row>
    <row r="34" spans="2:21" s="184" customFormat="1" ht="13.5" x14ac:dyDescent="0.3">
      <c r="B34" s="267"/>
      <c r="C34" s="267"/>
      <c r="D34" s="267"/>
      <c r="E34" s="267"/>
      <c r="F34" s="267"/>
      <c r="G34" s="267"/>
      <c r="H34" s="267"/>
      <c r="I34" s="267"/>
      <c r="J34" s="267"/>
      <c r="K34" s="267"/>
      <c r="L34" s="267"/>
      <c r="M34" s="267"/>
      <c r="N34" s="267"/>
    </row>
    <row r="36" spans="2:21" s="47" customFormat="1" ht="25.5" x14ac:dyDescent="0.3">
      <c r="B36" s="263" t="s">
        <v>120</v>
      </c>
      <c r="C36" s="263"/>
      <c r="D36" s="263"/>
      <c r="E36" s="263"/>
      <c r="F36" s="263"/>
      <c r="G36" s="263"/>
      <c r="H36" s="263"/>
      <c r="I36" s="16" t="s">
        <v>61</v>
      </c>
      <c r="J36" s="16" t="s">
        <v>62</v>
      </c>
      <c r="K36" s="16" t="s">
        <v>63</v>
      </c>
      <c r="L36" s="16" t="s">
        <v>64</v>
      </c>
      <c r="M36" s="16" t="s">
        <v>65</v>
      </c>
      <c r="N36" s="16" t="s">
        <v>66</v>
      </c>
    </row>
    <row r="37" spans="2:21" x14ac:dyDescent="0.3">
      <c r="B37" s="247" t="s">
        <v>101</v>
      </c>
      <c r="C37" s="247"/>
      <c r="D37" s="247"/>
      <c r="E37" s="247"/>
      <c r="F37" s="247"/>
      <c r="G37" s="247"/>
      <c r="H37" s="247"/>
      <c r="I37" s="66">
        <v>0</v>
      </c>
      <c r="J37" s="66">
        <v>0</v>
      </c>
      <c r="K37" s="66">
        <v>0.2</v>
      </c>
      <c r="L37" s="66">
        <v>0.2</v>
      </c>
      <c r="M37" s="66">
        <v>0.2</v>
      </c>
      <c r="N37" s="66">
        <v>0.4</v>
      </c>
    </row>
    <row r="38" spans="2:21" x14ac:dyDescent="0.3">
      <c r="B38" s="247" t="s">
        <v>102</v>
      </c>
      <c r="C38" s="247"/>
      <c r="D38" s="247"/>
      <c r="E38" s="247"/>
      <c r="F38" s="247"/>
      <c r="G38" s="247"/>
      <c r="H38" s="247"/>
      <c r="I38" s="66">
        <v>0</v>
      </c>
      <c r="J38" s="66">
        <v>3.5256410256410256E-2</v>
      </c>
      <c r="K38" s="66">
        <v>0.32692307692307693</v>
      </c>
      <c r="L38" s="66">
        <v>0.33333333333333331</v>
      </c>
      <c r="M38" s="66">
        <v>0.14423076923076922</v>
      </c>
      <c r="N38" s="66">
        <v>0.16025641025641027</v>
      </c>
    </row>
    <row r="39" spans="2:21" x14ac:dyDescent="0.3">
      <c r="B39" s="247" t="s">
        <v>103</v>
      </c>
      <c r="C39" s="247"/>
      <c r="D39" s="247"/>
      <c r="E39" s="247"/>
      <c r="F39" s="247"/>
      <c r="G39" s="247"/>
      <c r="H39" s="247"/>
      <c r="I39" s="66">
        <v>0</v>
      </c>
      <c r="J39" s="66">
        <v>0.15806451612903225</v>
      </c>
      <c r="K39" s="66">
        <v>0.39032258064516129</v>
      </c>
      <c r="L39" s="66">
        <v>0.30967741935483872</v>
      </c>
      <c r="M39" s="66">
        <v>9.3548387096774197E-2</v>
      </c>
      <c r="N39" s="66">
        <v>4.8387096774193547E-2</v>
      </c>
    </row>
    <row r="40" spans="2:21" x14ac:dyDescent="0.3">
      <c r="B40" s="247" t="s">
        <v>104</v>
      </c>
      <c r="C40" s="247"/>
      <c r="D40" s="247"/>
      <c r="E40" s="247"/>
      <c r="F40" s="247"/>
      <c r="G40" s="247"/>
      <c r="H40" s="247"/>
      <c r="I40" s="66">
        <v>0</v>
      </c>
      <c r="J40" s="66">
        <v>0.20634920634920634</v>
      </c>
      <c r="K40" s="66">
        <v>0.39153439153439151</v>
      </c>
      <c r="L40" s="66">
        <v>0.32275132275132273</v>
      </c>
      <c r="M40" s="66">
        <v>6.3492063492063489E-2</v>
      </c>
      <c r="N40" s="66">
        <v>1.5873015873015872E-2</v>
      </c>
    </row>
    <row r="41" spans="2:21" x14ac:dyDescent="0.3">
      <c r="B41" s="247" t="s">
        <v>105</v>
      </c>
      <c r="C41" s="247"/>
      <c r="D41" s="247"/>
      <c r="E41" s="247"/>
      <c r="F41" s="247"/>
      <c r="G41" s="247"/>
      <c r="H41" s="247"/>
      <c r="I41" s="66">
        <v>7.874015748031496E-3</v>
      </c>
      <c r="J41" s="66">
        <v>0.12992125984251968</v>
      </c>
      <c r="K41" s="66">
        <v>0.39370078740157483</v>
      </c>
      <c r="L41" s="66">
        <v>0.35039370078740156</v>
      </c>
      <c r="M41" s="66">
        <v>7.4803149606299218E-2</v>
      </c>
      <c r="N41" s="66">
        <v>4.3307086614173228E-2</v>
      </c>
    </row>
    <row r="42" spans="2:21" x14ac:dyDescent="0.3">
      <c r="B42" s="247" t="s">
        <v>106</v>
      </c>
      <c r="C42" s="247"/>
      <c r="D42" s="247"/>
      <c r="E42" s="247"/>
      <c r="F42" s="247"/>
      <c r="G42" s="247"/>
      <c r="H42" s="247"/>
      <c r="I42" s="66">
        <v>5.3571428571428568E-2</v>
      </c>
      <c r="J42" s="66">
        <v>0.26785714285714285</v>
      </c>
      <c r="K42" s="66">
        <v>0.30357142857142855</v>
      </c>
      <c r="L42" s="66">
        <v>0.2857142857142857</v>
      </c>
      <c r="M42" s="66">
        <v>8.9285714285714288E-2</v>
      </c>
      <c r="N42" s="66">
        <v>0</v>
      </c>
    </row>
    <row r="43" spans="2:21" x14ac:dyDescent="0.3">
      <c r="B43" s="268" t="s">
        <v>23</v>
      </c>
      <c r="C43" s="268"/>
      <c r="D43" s="268"/>
      <c r="E43" s="268"/>
      <c r="F43" s="268"/>
      <c r="G43" s="268"/>
      <c r="H43" s="268"/>
      <c r="I43" s="78">
        <v>4.4404973357015983E-3</v>
      </c>
      <c r="J43" s="78">
        <v>0.130550621669627</v>
      </c>
      <c r="K43" s="78">
        <v>0.3685612788632327</v>
      </c>
      <c r="L43" s="78">
        <v>0.32593250444049732</v>
      </c>
      <c r="M43" s="78">
        <v>9.8579040852575489E-2</v>
      </c>
      <c r="N43" s="78">
        <v>7.1936056838365903E-2</v>
      </c>
    </row>
    <row r="45" spans="2:21" s="47" customFormat="1" ht="15" customHeight="1" x14ac:dyDescent="0.3">
      <c r="B45" s="263" t="s">
        <v>125</v>
      </c>
      <c r="C45" s="263"/>
      <c r="D45" s="263"/>
      <c r="E45" s="263"/>
      <c r="F45" s="265"/>
      <c r="G45" s="295">
        <v>2023</v>
      </c>
      <c r="H45" s="262"/>
      <c r="I45" s="262"/>
      <c r="J45" s="262"/>
      <c r="K45" s="262"/>
      <c r="L45" s="262"/>
      <c r="M45" s="262"/>
      <c r="N45" s="262"/>
      <c r="O45" s="296"/>
      <c r="P45" s="295" t="s">
        <v>124</v>
      </c>
      <c r="Q45" s="262"/>
      <c r="R45" s="262"/>
      <c r="S45" s="262"/>
      <c r="T45" s="262"/>
      <c r="U45" s="296"/>
    </row>
    <row r="46" spans="2:21" s="47" customFormat="1" ht="13.5" x14ac:dyDescent="0.3">
      <c r="B46" s="263"/>
      <c r="C46" s="263"/>
      <c r="D46" s="263"/>
      <c r="E46" s="263"/>
      <c r="F46" s="265"/>
      <c r="G46" s="295" t="s">
        <v>24</v>
      </c>
      <c r="H46" s="262"/>
      <c r="I46" s="262"/>
      <c r="J46" s="262" t="s">
        <v>25</v>
      </c>
      <c r="K46" s="262"/>
      <c r="L46" s="262"/>
      <c r="M46" s="262"/>
      <c r="N46" s="262"/>
      <c r="O46" s="296"/>
      <c r="P46" s="295" t="s">
        <v>25</v>
      </c>
      <c r="Q46" s="262"/>
      <c r="R46" s="262"/>
      <c r="S46" s="262"/>
      <c r="T46" s="262"/>
      <c r="U46" s="296"/>
    </row>
    <row r="47" spans="2:21" s="47" customFormat="1" ht="25.5" x14ac:dyDescent="0.3">
      <c r="B47" s="263"/>
      <c r="C47" s="263"/>
      <c r="D47" s="263"/>
      <c r="E47" s="263"/>
      <c r="F47" s="265"/>
      <c r="G47" s="69" t="s">
        <v>121</v>
      </c>
      <c r="H47" s="16" t="s">
        <v>122</v>
      </c>
      <c r="I47" s="16" t="s">
        <v>123</v>
      </c>
      <c r="J47" s="16" t="s">
        <v>61</v>
      </c>
      <c r="K47" s="16" t="s">
        <v>62</v>
      </c>
      <c r="L47" s="16" t="s">
        <v>63</v>
      </c>
      <c r="M47" s="16" t="s">
        <v>64</v>
      </c>
      <c r="N47" s="16" t="s">
        <v>65</v>
      </c>
      <c r="O47" s="70" t="s">
        <v>66</v>
      </c>
      <c r="P47" s="69" t="s">
        <v>61</v>
      </c>
      <c r="Q47" s="16" t="s">
        <v>62</v>
      </c>
      <c r="R47" s="16" t="s">
        <v>63</v>
      </c>
      <c r="S47" s="16" t="s">
        <v>64</v>
      </c>
      <c r="T47" s="16" t="s">
        <v>65</v>
      </c>
      <c r="U47" s="70" t="s">
        <v>66</v>
      </c>
    </row>
    <row r="48" spans="2:21" x14ac:dyDescent="0.3">
      <c r="B48" s="247" t="s">
        <v>101</v>
      </c>
      <c r="C48" s="247"/>
      <c r="D48" s="247"/>
      <c r="E48" s="247"/>
      <c r="F48" s="273"/>
      <c r="G48" s="67">
        <v>0</v>
      </c>
      <c r="H48" s="66">
        <v>0.6</v>
      </c>
      <c r="I48" s="66">
        <v>0.4</v>
      </c>
      <c r="J48" s="66">
        <v>0</v>
      </c>
      <c r="K48" s="66">
        <v>0</v>
      </c>
      <c r="L48" s="66">
        <v>0.33333333333333331</v>
      </c>
      <c r="M48" s="66">
        <v>0</v>
      </c>
      <c r="N48" s="66">
        <v>0</v>
      </c>
      <c r="O48" s="68">
        <v>0.66666666666666663</v>
      </c>
      <c r="P48" s="67">
        <v>0</v>
      </c>
      <c r="Q48" s="66">
        <v>0</v>
      </c>
      <c r="R48" s="66">
        <v>0</v>
      </c>
      <c r="S48" s="66">
        <v>0.33333333333333331</v>
      </c>
      <c r="T48" s="66">
        <v>0.33333333333333331</v>
      </c>
      <c r="U48" s="68">
        <v>0.33333333333333331</v>
      </c>
    </row>
    <row r="49" spans="2:21" x14ac:dyDescent="0.3">
      <c r="B49" s="247" t="s">
        <v>102</v>
      </c>
      <c r="C49" s="247"/>
      <c r="D49" s="247"/>
      <c r="E49" s="247"/>
      <c r="F49" s="273"/>
      <c r="G49" s="67">
        <v>3.7037037037037035E-2</v>
      </c>
      <c r="H49" s="66">
        <v>0.59788359788359791</v>
      </c>
      <c r="I49" s="66">
        <v>0.36507936507936506</v>
      </c>
      <c r="J49" s="66">
        <v>0</v>
      </c>
      <c r="K49" s="66">
        <v>0</v>
      </c>
      <c r="L49" s="66">
        <v>0.19354838709677419</v>
      </c>
      <c r="M49" s="66">
        <v>0.41935483870967744</v>
      </c>
      <c r="N49" s="66">
        <v>0.20967741935483872</v>
      </c>
      <c r="O49" s="68">
        <v>0.17741935483870969</v>
      </c>
      <c r="P49" s="67">
        <v>0</v>
      </c>
      <c r="Q49" s="66">
        <v>0</v>
      </c>
      <c r="R49" s="66">
        <v>0.18367346938775511</v>
      </c>
      <c r="S49" s="66">
        <v>0.46938775510204084</v>
      </c>
      <c r="T49" s="66">
        <v>0.14285714285714285</v>
      </c>
      <c r="U49" s="68">
        <v>0.20408163265306123</v>
      </c>
    </row>
    <row r="50" spans="2:21" x14ac:dyDescent="0.3">
      <c r="B50" s="247" t="s">
        <v>103</v>
      </c>
      <c r="C50" s="247"/>
      <c r="D50" s="247"/>
      <c r="E50" s="247"/>
      <c r="F50" s="273"/>
      <c r="G50" s="67">
        <v>0.10037174721189591</v>
      </c>
      <c r="H50" s="66">
        <v>0.72490706319702602</v>
      </c>
      <c r="I50" s="66">
        <v>0.17472118959107807</v>
      </c>
      <c r="J50" s="66">
        <v>0</v>
      </c>
      <c r="K50" s="66">
        <v>6.8965517241379309E-2</v>
      </c>
      <c r="L50" s="66">
        <v>0.2413793103448276</v>
      </c>
      <c r="M50" s="66">
        <v>0.27586206896551724</v>
      </c>
      <c r="N50" s="66">
        <v>0.34482758620689657</v>
      </c>
      <c r="O50" s="68">
        <v>6.8965517241379309E-2</v>
      </c>
      <c r="P50" s="67">
        <v>0</v>
      </c>
      <c r="Q50" s="66">
        <v>3.125E-2</v>
      </c>
      <c r="R50" s="66">
        <v>0.4375</v>
      </c>
      <c r="S50" s="66">
        <v>0.25</v>
      </c>
      <c r="T50" s="66">
        <v>0.1875</v>
      </c>
      <c r="U50" s="68">
        <v>9.375E-2</v>
      </c>
    </row>
    <row r="51" spans="2:21" x14ac:dyDescent="0.3">
      <c r="B51" s="247" t="s">
        <v>104</v>
      </c>
      <c r="C51" s="247"/>
      <c r="D51" s="247"/>
      <c r="E51" s="247"/>
      <c r="F51" s="273"/>
      <c r="G51" s="67">
        <v>0.15753424657534246</v>
      </c>
      <c r="H51" s="66">
        <v>0.71917808219178081</v>
      </c>
      <c r="I51" s="66">
        <v>0.12328767123287671</v>
      </c>
      <c r="J51" s="66">
        <v>2.8985507246376812E-2</v>
      </c>
      <c r="K51" s="66">
        <v>0.17391304347826086</v>
      </c>
      <c r="L51" s="66">
        <v>0.40579710144927539</v>
      </c>
      <c r="M51" s="66">
        <v>0.34782608695652173</v>
      </c>
      <c r="N51" s="66">
        <v>4.3478260869565216E-2</v>
      </c>
      <c r="O51" s="68">
        <v>0</v>
      </c>
      <c r="P51" s="67">
        <v>2.9411764705882353E-2</v>
      </c>
      <c r="Q51" s="66">
        <v>0.19117647058823528</v>
      </c>
      <c r="R51" s="66">
        <v>0.4264705882352941</v>
      </c>
      <c r="S51" s="66">
        <v>0.30882352941176472</v>
      </c>
      <c r="T51" s="66">
        <v>4.4117647058823532E-2</v>
      </c>
      <c r="U51" s="68">
        <v>0</v>
      </c>
    </row>
    <row r="52" spans="2:21" x14ac:dyDescent="0.3">
      <c r="B52" s="247" t="s">
        <v>105</v>
      </c>
      <c r="C52" s="247"/>
      <c r="D52" s="247"/>
      <c r="E52" s="247"/>
      <c r="F52" s="273"/>
      <c r="G52" s="67">
        <v>6.5040650406504072E-2</v>
      </c>
      <c r="H52" s="66">
        <v>0.80487804878048785</v>
      </c>
      <c r="I52" s="66">
        <v>0.13008130081300814</v>
      </c>
      <c r="J52" s="84" t="s">
        <v>79</v>
      </c>
      <c r="K52" s="84" t="s">
        <v>79</v>
      </c>
      <c r="L52" s="84" t="s">
        <v>79</v>
      </c>
      <c r="M52" s="84" t="s">
        <v>79</v>
      </c>
      <c r="N52" s="84" t="s">
        <v>79</v>
      </c>
      <c r="O52" s="88" t="s">
        <v>79</v>
      </c>
      <c r="P52" s="86" t="s">
        <v>79</v>
      </c>
      <c r="Q52" s="84" t="s">
        <v>79</v>
      </c>
      <c r="R52" s="84" t="s">
        <v>79</v>
      </c>
      <c r="S52" s="84" t="s">
        <v>79</v>
      </c>
      <c r="T52" s="84" t="s">
        <v>79</v>
      </c>
      <c r="U52" s="88" t="s">
        <v>79</v>
      </c>
    </row>
    <row r="53" spans="2:21" x14ac:dyDescent="0.3">
      <c r="B53" s="247" t="s">
        <v>106</v>
      </c>
      <c r="C53" s="247"/>
      <c r="D53" s="247"/>
      <c r="E53" s="247"/>
      <c r="F53" s="273"/>
      <c r="G53" s="67">
        <v>0.35416666666666669</v>
      </c>
      <c r="H53" s="66">
        <v>0.5625</v>
      </c>
      <c r="I53" s="66">
        <v>8.3333333333333329E-2</v>
      </c>
      <c r="J53" s="84" t="s">
        <v>79</v>
      </c>
      <c r="K53" s="84" t="s">
        <v>79</v>
      </c>
      <c r="L53" s="84" t="s">
        <v>79</v>
      </c>
      <c r="M53" s="84" t="s">
        <v>79</v>
      </c>
      <c r="N53" s="84" t="s">
        <v>79</v>
      </c>
      <c r="O53" s="88" t="s">
        <v>79</v>
      </c>
      <c r="P53" s="86" t="s">
        <v>79</v>
      </c>
      <c r="Q53" s="84" t="s">
        <v>79</v>
      </c>
      <c r="R53" s="84" t="s">
        <v>79</v>
      </c>
      <c r="S53" s="84" t="s">
        <v>79</v>
      </c>
      <c r="T53" s="84" t="s">
        <v>79</v>
      </c>
      <c r="U53" s="88" t="s">
        <v>79</v>
      </c>
    </row>
    <row r="54" spans="2:21" x14ac:dyDescent="0.3">
      <c r="B54" s="268" t="s">
        <v>23</v>
      </c>
      <c r="C54" s="268"/>
      <c r="D54" s="268"/>
      <c r="E54" s="268"/>
      <c r="F54" s="269"/>
      <c r="G54" s="76">
        <v>0.10512820512820513</v>
      </c>
      <c r="H54" s="78">
        <v>0.69487179487179485</v>
      </c>
      <c r="I54" s="78">
        <v>0.2</v>
      </c>
      <c r="J54" s="78">
        <v>1.2269938650306749E-2</v>
      </c>
      <c r="K54" s="78">
        <v>8.5889570552147243E-2</v>
      </c>
      <c r="L54" s="78">
        <v>0.29447852760736198</v>
      </c>
      <c r="M54" s="78">
        <v>0.35582822085889571</v>
      </c>
      <c r="N54" s="78">
        <v>0.15950920245398773</v>
      </c>
      <c r="O54" s="77">
        <v>9.202453987730061E-2</v>
      </c>
      <c r="P54" s="76">
        <v>1.3157894736842105E-2</v>
      </c>
      <c r="Q54" s="78">
        <v>9.2105263157894732E-2</v>
      </c>
      <c r="R54" s="78">
        <v>0.34210526315789475</v>
      </c>
      <c r="S54" s="78">
        <v>0.34868421052631576</v>
      </c>
      <c r="T54" s="78">
        <v>0.1118421052631579</v>
      </c>
      <c r="U54" s="77">
        <v>9.2105263157894732E-2</v>
      </c>
    </row>
    <row r="55" spans="2:21" s="184" customFormat="1" ht="13.5" x14ac:dyDescent="0.3">
      <c r="B55" s="266" t="s">
        <v>117</v>
      </c>
      <c r="C55" s="266"/>
      <c r="D55" s="266"/>
      <c r="E55" s="266"/>
      <c r="F55" s="266"/>
      <c r="G55" s="266"/>
      <c r="H55" s="266"/>
      <c r="I55" s="266"/>
      <c r="J55" s="266"/>
      <c r="K55" s="266"/>
      <c r="L55" s="266"/>
      <c r="M55" s="266"/>
      <c r="N55" s="266"/>
    </row>
    <row r="56" spans="2:21" s="184" customFormat="1" ht="13.5" x14ac:dyDescent="0.3">
      <c r="B56" s="286"/>
      <c r="C56" s="286"/>
      <c r="D56" s="286"/>
      <c r="E56" s="286"/>
      <c r="F56" s="286"/>
      <c r="G56" s="286"/>
      <c r="H56" s="286"/>
      <c r="I56" s="286"/>
      <c r="J56" s="286"/>
      <c r="K56" s="286"/>
      <c r="L56" s="286"/>
      <c r="M56" s="286"/>
      <c r="N56" s="286"/>
    </row>
    <row r="57" spans="2:21" s="184" customFormat="1" ht="13.5" x14ac:dyDescent="0.3">
      <c r="B57" s="267"/>
      <c r="C57" s="267"/>
      <c r="D57" s="267"/>
      <c r="E57" s="267"/>
      <c r="F57" s="267"/>
      <c r="G57" s="267"/>
      <c r="H57" s="267"/>
      <c r="I57" s="267"/>
      <c r="J57" s="267"/>
      <c r="K57" s="267"/>
      <c r="L57" s="267"/>
      <c r="M57" s="267"/>
      <c r="N57" s="267"/>
    </row>
    <row r="59" spans="2:21" s="47" customFormat="1" ht="13.5" x14ac:dyDescent="0.3">
      <c r="B59" s="262" t="s">
        <v>126</v>
      </c>
      <c r="C59" s="262"/>
      <c r="D59" s="262"/>
      <c r="E59" s="262"/>
      <c r="F59" s="262"/>
      <c r="G59" s="262"/>
      <c r="H59" s="262"/>
      <c r="I59" s="262"/>
      <c r="J59" s="50">
        <v>2024</v>
      </c>
      <c r="K59" s="262">
        <v>2023</v>
      </c>
      <c r="L59" s="262"/>
      <c r="M59" s="295">
        <v>2022</v>
      </c>
      <c r="N59" s="296"/>
    </row>
    <row r="60" spans="2:21" s="47" customFormat="1" ht="13.5" x14ac:dyDescent="0.3">
      <c r="B60" s="262"/>
      <c r="C60" s="262"/>
      <c r="D60" s="262"/>
      <c r="E60" s="262"/>
      <c r="F60" s="262"/>
      <c r="G60" s="262"/>
      <c r="H60" s="262"/>
      <c r="I60" s="262"/>
      <c r="J60" s="50" t="s">
        <v>519</v>
      </c>
      <c r="K60" s="17" t="s">
        <v>24</v>
      </c>
      <c r="L60" s="17" t="s">
        <v>25</v>
      </c>
      <c r="M60" s="26" t="s">
        <v>24</v>
      </c>
      <c r="N60" s="27" t="s">
        <v>25</v>
      </c>
    </row>
    <row r="61" spans="2:21" x14ac:dyDescent="0.3">
      <c r="B61" s="36" t="s">
        <v>59</v>
      </c>
      <c r="C61" s="80"/>
      <c r="D61" s="80"/>
      <c r="E61" s="80"/>
      <c r="F61" s="80"/>
      <c r="G61" s="80"/>
      <c r="H61" s="80"/>
      <c r="I61" s="80"/>
      <c r="J61" s="108"/>
      <c r="K61" s="80"/>
      <c r="L61" s="80"/>
      <c r="M61" s="81"/>
      <c r="N61" s="82"/>
    </row>
    <row r="62" spans="2:21" x14ac:dyDescent="0.3">
      <c r="B62" s="247" t="s">
        <v>21</v>
      </c>
      <c r="C62" s="247"/>
      <c r="D62" s="247"/>
      <c r="E62" s="247"/>
      <c r="F62" s="247"/>
      <c r="G62" s="247"/>
      <c r="H62" s="247"/>
      <c r="I62" s="273"/>
      <c r="J62" s="109">
        <v>1</v>
      </c>
      <c r="K62" s="107">
        <v>0.8571428571428571</v>
      </c>
      <c r="L62" s="107">
        <v>0.8571428571428571</v>
      </c>
      <c r="M62" s="110">
        <v>0.8571428571428571</v>
      </c>
      <c r="N62" s="111">
        <v>1</v>
      </c>
    </row>
    <row r="63" spans="2:21" x14ac:dyDescent="0.3">
      <c r="B63" s="247" t="s">
        <v>22</v>
      </c>
      <c r="C63" s="247"/>
      <c r="D63" s="247"/>
      <c r="E63" s="247"/>
      <c r="F63" s="247"/>
      <c r="G63" s="247"/>
      <c r="H63" s="247"/>
      <c r="I63" s="273"/>
      <c r="J63" s="109">
        <v>0</v>
      </c>
      <c r="K63" s="107">
        <v>0.14285714285714285</v>
      </c>
      <c r="L63" s="107">
        <v>0.14285714285714285</v>
      </c>
      <c r="M63" s="110">
        <v>0.14285714285714285</v>
      </c>
      <c r="N63" s="111">
        <v>0</v>
      </c>
    </row>
    <row r="64" spans="2:21" x14ac:dyDescent="0.3">
      <c r="B64" s="36" t="s">
        <v>60</v>
      </c>
      <c r="C64" s="80"/>
      <c r="D64" s="80"/>
      <c r="E64" s="80"/>
      <c r="F64" s="80"/>
      <c r="G64" s="80"/>
      <c r="H64" s="80"/>
      <c r="I64" s="80"/>
      <c r="J64" s="108"/>
      <c r="K64" s="80"/>
      <c r="L64" s="80"/>
      <c r="M64" s="81"/>
      <c r="N64" s="82"/>
    </row>
    <row r="65" spans="2:14" x14ac:dyDescent="0.3">
      <c r="B65" s="247" t="s">
        <v>61</v>
      </c>
      <c r="C65" s="247"/>
      <c r="D65" s="247"/>
      <c r="E65" s="247"/>
      <c r="F65" s="247"/>
      <c r="G65" s="247"/>
      <c r="H65" s="247"/>
      <c r="I65" s="273"/>
      <c r="J65" s="109">
        <v>0</v>
      </c>
      <c r="K65" s="337">
        <v>0</v>
      </c>
      <c r="L65" s="107">
        <v>0</v>
      </c>
      <c r="M65" s="337">
        <v>0</v>
      </c>
      <c r="N65" s="111">
        <v>0</v>
      </c>
    </row>
    <row r="66" spans="2:14" x14ac:dyDescent="0.3">
      <c r="B66" s="247" t="s">
        <v>127</v>
      </c>
      <c r="C66" s="247"/>
      <c r="D66" s="247"/>
      <c r="E66" s="247"/>
      <c r="F66" s="247"/>
      <c r="G66" s="247"/>
      <c r="H66" s="247"/>
      <c r="I66" s="273"/>
      <c r="J66" s="109">
        <v>0</v>
      </c>
      <c r="K66" s="338"/>
      <c r="L66" s="107">
        <v>0</v>
      </c>
      <c r="M66" s="338"/>
      <c r="N66" s="111">
        <v>0</v>
      </c>
    </row>
    <row r="67" spans="2:14" x14ac:dyDescent="0.3">
      <c r="B67" s="247" t="s">
        <v>128</v>
      </c>
      <c r="C67" s="247"/>
      <c r="D67" s="247"/>
      <c r="E67" s="247"/>
      <c r="F67" s="247"/>
      <c r="G67" s="247"/>
      <c r="H67" s="247"/>
      <c r="I67" s="273"/>
      <c r="J67" s="109">
        <v>0</v>
      </c>
      <c r="K67" s="337">
        <v>0.2857142857142857</v>
      </c>
      <c r="L67" s="107">
        <v>0.14285714285714285</v>
      </c>
      <c r="M67" s="337">
        <v>0.42857142857142855</v>
      </c>
      <c r="N67" s="111">
        <v>0.14285714285714285</v>
      </c>
    </row>
    <row r="68" spans="2:14" x14ac:dyDescent="0.3">
      <c r="B68" s="247" t="s">
        <v>129</v>
      </c>
      <c r="C68" s="247"/>
      <c r="D68" s="247"/>
      <c r="E68" s="247"/>
      <c r="F68" s="247"/>
      <c r="G68" s="247"/>
      <c r="H68" s="247"/>
      <c r="I68" s="273"/>
      <c r="J68" s="109">
        <v>0.2857142857142857</v>
      </c>
      <c r="K68" s="338"/>
      <c r="L68" s="107">
        <v>0.14285714285714285</v>
      </c>
      <c r="M68" s="338"/>
      <c r="N68" s="111">
        <v>0</v>
      </c>
    </row>
    <row r="69" spans="2:14" x14ac:dyDescent="0.3">
      <c r="B69" s="247" t="s">
        <v>130</v>
      </c>
      <c r="C69" s="247"/>
      <c r="D69" s="247"/>
      <c r="E69" s="247"/>
      <c r="F69" s="247"/>
      <c r="G69" s="247"/>
      <c r="H69" s="247"/>
      <c r="I69" s="273"/>
      <c r="J69" s="109">
        <v>0</v>
      </c>
      <c r="K69" s="337">
        <v>0.7142857142857143</v>
      </c>
      <c r="L69" s="107">
        <v>0.14285714285714285</v>
      </c>
      <c r="M69" s="337">
        <v>0.5714285714285714</v>
      </c>
      <c r="N69" s="111">
        <v>0.2857142857142857</v>
      </c>
    </row>
    <row r="70" spans="2:14" x14ac:dyDescent="0.3">
      <c r="B70" s="247" t="s">
        <v>66</v>
      </c>
      <c r="C70" s="247"/>
      <c r="D70" s="247"/>
      <c r="E70" s="247"/>
      <c r="F70" s="247"/>
      <c r="G70" s="247"/>
      <c r="H70" s="247"/>
      <c r="I70" s="273"/>
      <c r="J70" s="109">
        <v>0.7142857142857143</v>
      </c>
      <c r="K70" s="338"/>
      <c r="L70" s="107">
        <v>0.5714285714285714</v>
      </c>
      <c r="M70" s="338"/>
      <c r="N70" s="111">
        <v>0.5714285714285714</v>
      </c>
    </row>
    <row r="72" spans="2:14" s="47" customFormat="1" ht="13.5" customHeight="1" x14ac:dyDescent="0.3">
      <c r="B72" s="263" t="s">
        <v>131</v>
      </c>
      <c r="C72" s="263"/>
      <c r="D72" s="263"/>
      <c r="E72" s="263"/>
      <c r="F72" s="265"/>
      <c r="G72" s="17">
        <v>2024</v>
      </c>
      <c r="H72" s="17">
        <v>2023</v>
      </c>
      <c r="J72" s="263" t="s">
        <v>144</v>
      </c>
      <c r="K72" s="265"/>
      <c r="L72" s="17">
        <v>2024</v>
      </c>
      <c r="M72" s="17">
        <v>2023</v>
      </c>
      <c r="N72" s="17">
        <v>2022</v>
      </c>
    </row>
    <row r="73" spans="2:14" s="47" customFormat="1" ht="13.5" x14ac:dyDescent="0.3">
      <c r="B73" s="263"/>
      <c r="C73" s="263"/>
      <c r="D73" s="263"/>
      <c r="E73" s="263"/>
      <c r="F73" s="265"/>
      <c r="G73" s="17" t="s">
        <v>519</v>
      </c>
      <c r="H73" s="17" t="s">
        <v>25</v>
      </c>
      <c r="J73" s="263"/>
      <c r="K73" s="265"/>
      <c r="L73" s="17" t="s">
        <v>519</v>
      </c>
      <c r="M73" s="17" t="s">
        <v>25</v>
      </c>
      <c r="N73" s="17" t="s">
        <v>25</v>
      </c>
    </row>
    <row r="74" spans="2:14" x14ac:dyDescent="0.3">
      <c r="B74" s="247" t="s">
        <v>132</v>
      </c>
      <c r="C74" s="247"/>
      <c r="D74" s="247"/>
      <c r="E74" s="247"/>
      <c r="F74" s="273"/>
      <c r="G74" s="107">
        <v>0.52500000000000002</v>
      </c>
      <c r="H74" s="107">
        <v>0.71165644171779141</v>
      </c>
      <c r="J74" s="247" t="s">
        <v>139</v>
      </c>
      <c r="K74" s="273"/>
      <c r="L74" s="107">
        <v>0.26500000000000001</v>
      </c>
      <c r="M74" s="107">
        <v>0.06</v>
      </c>
      <c r="N74" s="66">
        <v>7.0000000000000007E-2</v>
      </c>
    </row>
    <row r="75" spans="2:14" x14ac:dyDescent="0.3">
      <c r="B75" s="247" t="s">
        <v>133</v>
      </c>
      <c r="C75" s="247"/>
      <c r="D75" s="247"/>
      <c r="E75" s="247"/>
      <c r="F75" s="273"/>
      <c r="G75" s="107">
        <v>0.40300000000000002</v>
      </c>
      <c r="H75" s="107">
        <v>0.16564417177914109</v>
      </c>
      <c r="J75" s="247" t="s">
        <v>140</v>
      </c>
      <c r="K75" s="273"/>
      <c r="L75" s="107">
        <v>0.47</v>
      </c>
      <c r="M75" s="107">
        <v>0.32</v>
      </c>
      <c r="N75" s="66">
        <v>0.41</v>
      </c>
    </row>
    <row r="76" spans="2:14" x14ac:dyDescent="0.3">
      <c r="B76" s="247" t="s">
        <v>134</v>
      </c>
      <c r="C76" s="247"/>
      <c r="D76" s="247"/>
      <c r="E76" s="247"/>
      <c r="F76" s="273"/>
      <c r="G76" s="107">
        <v>5.8999999999999997E-2</v>
      </c>
      <c r="H76" s="107">
        <v>7.9754601226993863E-2</v>
      </c>
      <c r="J76" s="247" t="s">
        <v>141</v>
      </c>
      <c r="K76" s="273"/>
      <c r="L76" s="107">
        <v>0.193</v>
      </c>
      <c r="M76" s="107">
        <v>0.45</v>
      </c>
      <c r="N76" s="66">
        <v>0.37</v>
      </c>
    </row>
    <row r="77" spans="2:14" x14ac:dyDescent="0.3">
      <c r="B77" s="247" t="s">
        <v>135</v>
      </c>
      <c r="C77" s="247"/>
      <c r="D77" s="247"/>
      <c r="E77" s="247"/>
      <c r="F77" s="273"/>
      <c r="G77" s="107">
        <v>8.9999999999999993E-3</v>
      </c>
      <c r="H77" s="107">
        <v>6.1349693251533744E-3</v>
      </c>
      <c r="J77" s="247" t="s">
        <v>142</v>
      </c>
      <c r="K77" s="273"/>
      <c r="L77" s="107">
        <v>5.8999999999999997E-2</v>
      </c>
      <c r="M77" s="107">
        <v>0.13</v>
      </c>
      <c r="N77" s="66">
        <v>0.12</v>
      </c>
    </row>
    <row r="78" spans="2:14" x14ac:dyDescent="0.3">
      <c r="B78" s="247" t="s">
        <v>136</v>
      </c>
      <c r="C78" s="247"/>
      <c r="D78" s="247"/>
      <c r="E78" s="247"/>
      <c r="F78" s="273"/>
      <c r="G78" s="107">
        <v>4.4000000000000003E-3</v>
      </c>
      <c r="H78" s="107">
        <v>6.1349693251533744E-3</v>
      </c>
      <c r="J78" s="247" t="s">
        <v>143</v>
      </c>
      <c r="K78" s="273"/>
      <c r="L78" s="107">
        <v>1.2999999999999999E-2</v>
      </c>
      <c r="M78" s="107">
        <v>0.04</v>
      </c>
      <c r="N78" s="66">
        <v>0.03</v>
      </c>
    </row>
    <row r="79" spans="2:14" x14ac:dyDescent="0.3">
      <c r="B79" s="247" t="s">
        <v>137</v>
      </c>
      <c r="C79" s="247"/>
      <c r="D79" s="247"/>
      <c r="E79" s="247"/>
      <c r="F79" s="273"/>
      <c r="G79" s="107">
        <v>0</v>
      </c>
      <c r="H79" s="107">
        <v>3.0674846625766871E-2</v>
      </c>
      <c r="J79" s="266" t="s">
        <v>145</v>
      </c>
      <c r="K79" s="266"/>
      <c r="L79" s="266"/>
      <c r="M79" s="266"/>
      <c r="N79" s="266"/>
    </row>
    <row r="80" spans="2:14" s="184" customFormat="1" ht="13.5" x14ac:dyDescent="0.3">
      <c r="B80" s="266" t="s">
        <v>138</v>
      </c>
      <c r="C80" s="266"/>
      <c r="D80" s="266"/>
      <c r="E80" s="266"/>
      <c r="F80" s="266"/>
      <c r="G80" s="266"/>
      <c r="H80" s="266"/>
      <c r="J80" s="286"/>
      <c r="K80" s="286"/>
      <c r="L80" s="286"/>
      <c r="M80" s="286"/>
      <c r="N80" s="286"/>
    </row>
    <row r="81" spans="1:14" s="184" customFormat="1" ht="13.5" x14ac:dyDescent="0.3">
      <c r="B81" s="286"/>
      <c r="C81" s="286"/>
      <c r="D81" s="286"/>
      <c r="E81" s="286"/>
      <c r="F81" s="286"/>
      <c r="G81" s="286"/>
      <c r="H81" s="286"/>
      <c r="J81" s="286"/>
      <c r="K81" s="286"/>
      <c r="L81" s="286"/>
      <c r="M81" s="286"/>
      <c r="N81" s="286"/>
    </row>
    <row r="82" spans="1:14" s="184" customFormat="1" ht="13.5" x14ac:dyDescent="0.3">
      <c r="B82" s="267"/>
      <c r="C82" s="267"/>
      <c r="D82" s="267"/>
      <c r="E82" s="267"/>
      <c r="F82" s="267"/>
      <c r="G82" s="267"/>
      <c r="H82" s="267"/>
      <c r="J82" s="267"/>
      <c r="K82" s="267"/>
      <c r="L82" s="267"/>
      <c r="M82" s="267"/>
      <c r="N82" s="267"/>
    </row>
    <row r="85" spans="1:14" x14ac:dyDescent="0.3">
      <c r="A85" s="20"/>
      <c r="B85" s="21" t="s">
        <v>147</v>
      </c>
      <c r="C85" s="20"/>
      <c r="D85" s="20"/>
      <c r="E85" s="20"/>
      <c r="F85" s="20"/>
      <c r="G85" s="20"/>
      <c r="H85" s="20"/>
      <c r="I85" s="20"/>
      <c r="J85" s="20"/>
      <c r="K85" s="20"/>
      <c r="L85" s="20"/>
      <c r="M85" s="20"/>
      <c r="N85" s="20"/>
    </row>
    <row r="87" spans="1:14" x14ac:dyDescent="0.3">
      <c r="B87" s="238" t="s">
        <v>153</v>
      </c>
      <c r="C87" s="238"/>
      <c r="D87" s="238"/>
      <c r="E87" s="238"/>
      <c r="F87" s="238"/>
      <c r="G87" s="238"/>
      <c r="H87" s="238"/>
      <c r="I87" s="238"/>
      <c r="J87" s="238"/>
      <c r="K87" s="238"/>
      <c r="L87" s="238"/>
      <c r="M87" s="238"/>
      <c r="N87" s="238"/>
    </row>
    <row r="88" spans="1:14" x14ac:dyDescent="0.3">
      <c r="B88" s="238"/>
      <c r="C88" s="238"/>
      <c r="D88" s="238"/>
      <c r="E88" s="238"/>
      <c r="F88" s="238"/>
      <c r="G88" s="238"/>
      <c r="H88" s="238"/>
      <c r="I88" s="238"/>
      <c r="J88" s="238"/>
      <c r="K88" s="238"/>
      <c r="L88" s="238"/>
      <c r="M88" s="238"/>
      <c r="N88" s="238"/>
    </row>
    <row r="89" spans="1:14" x14ac:dyDescent="0.3">
      <c r="B89" s="238"/>
      <c r="C89" s="238"/>
      <c r="D89" s="238"/>
      <c r="E89" s="238"/>
      <c r="F89" s="238"/>
      <c r="G89" s="238"/>
      <c r="H89" s="238"/>
      <c r="I89" s="238"/>
      <c r="J89" s="238"/>
      <c r="K89" s="238"/>
      <c r="L89" s="238"/>
      <c r="M89" s="238"/>
      <c r="N89" s="238"/>
    </row>
    <row r="91" spans="1:14" s="47" customFormat="1" ht="13.5" x14ac:dyDescent="0.3">
      <c r="B91" s="263" t="s">
        <v>150</v>
      </c>
      <c r="C91" s="263"/>
      <c r="D91" s="263"/>
      <c r="E91" s="263"/>
      <c r="F91" s="263"/>
      <c r="G91" s="263"/>
      <c r="H91" s="263"/>
      <c r="I91" s="264">
        <v>2024</v>
      </c>
      <c r="J91" s="265"/>
      <c r="K91" s="263">
        <v>2023</v>
      </c>
      <c r="L91" s="263"/>
      <c r="M91" s="264">
        <v>2022</v>
      </c>
      <c r="N91" s="265"/>
    </row>
    <row r="92" spans="1:14" s="47" customFormat="1" ht="13.5" customHeight="1" x14ac:dyDescent="0.3">
      <c r="B92" s="263"/>
      <c r="C92" s="263"/>
      <c r="D92" s="263"/>
      <c r="E92" s="263"/>
      <c r="F92" s="263"/>
      <c r="G92" s="263"/>
      <c r="H92" s="263"/>
      <c r="I92" s="264" t="s">
        <v>519</v>
      </c>
      <c r="J92" s="265"/>
      <c r="K92" s="263" t="s">
        <v>25</v>
      </c>
      <c r="L92" s="263"/>
      <c r="M92" s="264" t="s">
        <v>25</v>
      </c>
      <c r="N92" s="265"/>
    </row>
    <row r="93" spans="1:14" s="47" customFormat="1" ht="25.5" x14ac:dyDescent="0.3">
      <c r="B93" s="263"/>
      <c r="C93" s="263"/>
      <c r="D93" s="263"/>
      <c r="E93" s="263"/>
      <c r="F93" s="263"/>
      <c r="G93" s="263"/>
      <c r="H93" s="263"/>
      <c r="I93" s="69" t="s">
        <v>148</v>
      </c>
      <c r="J93" s="70" t="s">
        <v>149</v>
      </c>
      <c r="K93" s="16" t="s">
        <v>148</v>
      </c>
      <c r="L93" s="16" t="s">
        <v>149</v>
      </c>
      <c r="M93" s="69" t="s">
        <v>148</v>
      </c>
      <c r="N93" s="70" t="s">
        <v>149</v>
      </c>
    </row>
    <row r="94" spans="1:14" ht="16.5" x14ac:dyDescent="0.3">
      <c r="B94" s="247" t="s">
        <v>151</v>
      </c>
      <c r="C94" s="247"/>
      <c r="D94" s="247"/>
      <c r="E94" s="247"/>
      <c r="F94" s="247"/>
      <c r="G94" s="247"/>
      <c r="H94" s="273"/>
      <c r="I94" s="85" t="s">
        <v>79</v>
      </c>
      <c r="J94" s="87" t="s">
        <v>79</v>
      </c>
      <c r="K94" s="83" t="s">
        <v>79</v>
      </c>
      <c r="L94" s="83" t="s">
        <v>79</v>
      </c>
      <c r="M94" s="85" t="s">
        <v>79</v>
      </c>
      <c r="N94" s="87" t="s">
        <v>79</v>
      </c>
    </row>
    <row r="95" spans="1:14" x14ac:dyDescent="0.3">
      <c r="B95" s="247" t="s">
        <v>102</v>
      </c>
      <c r="C95" s="247"/>
      <c r="D95" s="247"/>
      <c r="E95" s="247"/>
      <c r="F95" s="247"/>
      <c r="G95" s="247"/>
      <c r="H95" s="273"/>
      <c r="I95" s="110">
        <v>0.997</v>
      </c>
      <c r="J95" s="111">
        <v>0.92200000000000004</v>
      </c>
      <c r="K95" s="49">
        <v>0.68</v>
      </c>
      <c r="L95" s="49">
        <v>0.66</v>
      </c>
      <c r="M95" s="52">
        <v>0.64</v>
      </c>
      <c r="N95" s="53">
        <v>0.66</v>
      </c>
    </row>
    <row r="96" spans="1:14" x14ac:dyDescent="0.3">
      <c r="B96" s="247" t="s">
        <v>103</v>
      </c>
      <c r="C96" s="247"/>
      <c r="D96" s="247"/>
      <c r="E96" s="247"/>
      <c r="F96" s="247"/>
      <c r="G96" s="247"/>
      <c r="H96" s="273"/>
      <c r="I96" s="110">
        <v>0.77700000000000002</v>
      </c>
      <c r="J96" s="111">
        <v>0.77700000000000002</v>
      </c>
      <c r="K96" s="49">
        <v>0.67</v>
      </c>
      <c r="L96" s="49">
        <v>0.66</v>
      </c>
      <c r="M96" s="52">
        <v>0.66</v>
      </c>
      <c r="N96" s="53">
        <v>0.76</v>
      </c>
    </row>
    <row r="97" spans="1:14" x14ac:dyDescent="0.3">
      <c r="B97" s="247" t="s">
        <v>104</v>
      </c>
      <c r="C97" s="247"/>
      <c r="D97" s="247"/>
      <c r="E97" s="247"/>
      <c r="F97" s="247"/>
      <c r="G97" s="247"/>
      <c r="H97" s="273"/>
      <c r="I97" s="110">
        <v>0.995</v>
      </c>
      <c r="J97" s="111">
        <v>0.95099999999999996</v>
      </c>
      <c r="K97" s="49">
        <v>1.17</v>
      </c>
      <c r="L97" s="49">
        <v>1.18</v>
      </c>
      <c r="M97" s="52">
        <v>1.24</v>
      </c>
      <c r="N97" s="53">
        <v>1.28</v>
      </c>
    </row>
    <row r="98" spans="1:14" x14ac:dyDescent="0.3">
      <c r="B98" s="247" t="s">
        <v>105</v>
      </c>
      <c r="C98" s="247"/>
      <c r="D98" s="247"/>
      <c r="E98" s="247"/>
      <c r="F98" s="247"/>
      <c r="G98" s="247"/>
      <c r="H98" s="273"/>
      <c r="I98" s="110">
        <v>0.99099999999999999</v>
      </c>
      <c r="J98" s="111">
        <v>0.97799999999999998</v>
      </c>
      <c r="K98" s="83" t="s">
        <v>79</v>
      </c>
      <c r="L98" s="83" t="s">
        <v>79</v>
      </c>
      <c r="M98" s="85" t="s">
        <v>79</v>
      </c>
      <c r="N98" s="87" t="s">
        <v>79</v>
      </c>
    </row>
    <row r="99" spans="1:14" x14ac:dyDescent="0.3">
      <c r="B99" s="247" t="s">
        <v>106</v>
      </c>
      <c r="C99" s="247"/>
      <c r="D99" s="247"/>
      <c r="E99" s="247"/>
      <c r="F99" s="247"/>
      <c r="G99" s="247"/>
      <c r="H99" s="273"/>
      <c r="I99" s="110">
        <v>0.88800000000000001</v>
      </c>
      <c r="J99" s="111">
        <v>0.85299999999999998</v>
      </c>
      <c r="K99" s="83" t="s">
        <v>79</v>
      </c>
      <c r="L99" s="83" t="s">
        <v>79</v>
      </c>
      <c r="M99" s="85" t="s">
        <v>79</v>
      </c>
      <c r="N99" s="87" t="s">
        <v>79</v>
      </c>
    </row>
    <row r="100" spans="1:14" s="184" customFormat="1" ht="13.5" x14ac:dyDescent="0.3">
      <c r="B100" s="276" t="s">
        <v>152</v>
      </c>
      <c r="C100" s="276"/>
      <c r="D100" s="276"/>
      <c r="E100" s="276"/>
      <c r="F100" s="276"/>
      <c r="G100" s="276"/>
      <c r="H100" s="276"/>
      <c r="I100" s="276"/>
      <c r="J100" s="276"/>
      <c r="K100" s="276"/>
      <c r="L100" s="276"/>
      <c r="M100" s="276"/>
      <c r="N100" s="276"/>
    </row>
    <row r="101" spans="1:14" s="184" customFormat="1" ht="13.5" x14ac:dyDescent="0.3">
      <c r="B101" s="276"/>
      <c r="C101" s="276"/>
      <c r="D101" s="276"/>
      <c r="E101" s="276"/>
      <c r="F101" s="276"/>
      <c r="G101" s="276"/>
      <c r="H101" s="276"/>
      <c r="I101" s="276"/>
      <c r="J101" s="276"/>
      <c r="K101" s="276"/>
      <c r="L101" s="276"/>
      <c r="M101" s="276"/>
      <c r="N101" s="276"/>
    </row>
    <row r="102" spans="1:14" s="184" customFormat="1" ht="13.5" x14ac:dyDescent="0.3">
      <c r="B102" s="276"/>
      <c r="C102" s="276"/>
      <c r="D102" s="276"/>
      <c r="E102" s="276"/>
      <c r="F102" s="276"/>
      <c r="G102" s="276"/>
      <c r="H102" s="276"/>
      <c r="I102" s="276"/>
      <c r="J102" s="276"/>
      <c r="K102" s="276"/>
      <c r="L102" s="276"/>
      <c r="M102" s="276"/>
      <c r="N102" s="276"/>
    </row>
    <row r="105" spans="1:14" x14ac:dyDescent="0.3">
      <c r="A105" s="20"/>
      <c r="B105" s="21" t="s">
        <v>868</v>
      </c>
      <c r="C105" s="20"/>
      <c r="D105" s="20"/>
      <c r="E105" s="20"/>
      <c r="F105" s="20"/>
      <c r="G105" s="20"/>
      <c r="H105" s="20"/>
      <c r="I105" s="20"/>
      <c r="J105" s="20"/>
      <c r="K105" s="20"/>
      <c r="L105" s="20"/>
      <c r="M105" s="20"/>
      <c r="N105" s="20"/>
    </row>
    <row r="107" spans="1:14" x14ac:dyDescent="0.3">
      <c r="B107" s="238" t="s">
        <v>863</v>
      </c>
      <c r="C107" s="238"/>
      <c r="D107" s="238"/>
      <c r="E107" s="238"/>
      <c r="F107" s="238"/>
      <c r="G107" s="238"/>
      <c r="H107" s="238"/>
      <c r="I107" s="238"/>
      <c r="J107" s="238"/>
      <c r="K107" s="238"/>
      <c r="L107" s="238"/>
      <c r="M107" s="238"/>
      <c r="N107" s="238"/>
    </row>
    <row r="108" spans="1:14" x14ac:dyDescent="0.3">
      <c r="B108" s="238"/>
      <c r="C108" s="238"/>
      <c r="D108" s="238"/>
      <c r="E108" s="238"/>
      <c r="F108" s="238"/>
      <c r="G108" s="238"/>
      <c r="H108" s="238"/>
      <c r="I108" s="238"/>
      <c r="J108" s="238"/>
      <c r="K108" s="238"/>
      <c r="L108" s="238"/>
      <c r="M108" s="238"/>
      <c r="N108" s="238"/>
    </row>
    <row r="111" spans="1:14" x14ac:dyDescent="0.3">
      <c r="A111" s="20"/>
      <c r="B111" s="21" t="s">
        <v>155</v>
      </c>
      <c r="C111" s="20"/>
      <c r="D111" s="20"/>
      <c r="E111" s="20"/>
      <c r="F111" s="20"/>
      <c r="G111" s="20"/>
      <c r="H111" s="20"/>
      <c r="I111" s="20"/>
      <c r="J111" s="20"/>
      <c r="K111" s="20"/>
      <c r="L111" s="20"/>
      <c r="M111" s="20"/>
      <c r="N111" s="20"/>
    </row>
    <row r="113" spans="1:14" x14ac:dyDescent="0.3">
      <c r="B113" s="238" t="s">
        <v>154</v>
      </c>
      <c r="C113" s="238"/>
      <c r="D113" s="238"/>
      <c r="E113" s="238"/>
      <c r="F113" s="238"/>
      <c r="G113" s="238"/>
      <c r="H113" s="238"/>
      <c r="I113" s="238"/>
      <c r="J113" s="238"/>
      <c r="K113" s="238"/>
      <c r="L113" s="238"/>
      <c r="M113" s="238"/>
      <c r="N113" s="238"/>
    </row>
    <row r="114" spans="1:14" x14ac:dyDescent="0.3">
      <c r="B114" s="238"/>
      <c r="C114" s="238"/>
      <c r="D114" s="238"/>
      <c r="E114" s="238"/>
      <c r="F114" s="238"/>
      <c r="G114" s="238"/>
      <c r="H114" s="238"/>
      <c r="I114" s="238"/>
      <c r="J114" s="238"/>
      <c r="K114" s="238"/>
      <c r="L114" s="238"/>
      <c r="M114" s="238"/>
      <c r="N114" s="238"/>
    </row>
    <row r="115" spans="1:14" x14ac:dyDescent="0.3">
      <c r="B115" s="238"/>
      <c r="C115" s="238"/>
      <c r="D115" s="238"/>
      <c r="E115" s="238"/>
      <c r="F115" s="238"/>
      <c r="G115" s="238"/>
      <c r="H115" s="238"/>
      <c r="I115" s="238"/>
      <c r="J115" s="238"/>
      <c r="K115" s="238"/>
      <c r="L115" s="238"/>
      <c r="M115" s="238"/>
      <c r="N115" s="238"/>
    </row>
    <row r="118" spans="1:14" x14ac:dyDescent="0.3">
      <c r="A118" s="20"/>
      <c r="B118" s="21" t="s">
        <v>629</v>
      </c>
      <c r="C118" s="20"/>
      <c r="D118" s="20"/>
      <c r="E118" s="20"/>
      <c r="F118" s="20"/>
      <c r="G118" s="20"/>
      <c r="H118" s="20"/>
      <c r="I118" s="20"/>
      <c r="J118" s="20"/>
      <c r="K118" s="20"/>
      <c r="L118" s="20"/>
      <c r="M118" s="20"/>
      <c r="N118" s="20"/>
    </row>
    <row r="120" spans="1:14" x14ac:dyDescent="0.3">
      <c r="B120" s="271" t="s">
        <v>630</v>
      </c>
      <c r="C120" s="271"/>
      <c r="D120" s="271"/>
      <c r="E120" s="271"/>
      <c r="F120" s="271"/>
      <c r="G120" s="271"/>
      <c r="H120" s="271"/>
      <c r="I120" s="271"/>
      <c r="J120" s="271"/>
      <c r="K120" s="271"/>
      <c r="L120" s="271"/>
      <c r="M120" s="271"/>
      <c r="N120" s="271"/>
    </row>
    <row r="121" spans="1:14" x14ac:dyDescent="0.3">
      <c r="B121" s="271"/>
      <c r="C121" s="271"/>
      <c r="D121" s="271"/>
      <c r="E121" s="271"/>
      <c r="F121" s="271"/>
      <c r="G121" s="271"/>
      <c r="H121" s="271"/>
      <c r="I121" s="271"/>
      <c r="J121" s="271"/>
      <c r="K121" s="271"/>
      <c r="L121" s="271"/>
      <c r="M121" s="271"/>
      <c r="N121" s="271"/>
    </row>
    <row r="122" spans="1:14" x14ac:dyDescent="0.3">
      <c r="B122" s="271"/>
      <c r="C122" s="271"/>
      <c r="D122" s="271"/>
      <c r="E122" s="271"/>
      <c r="F122" s="271"/>
      <c r="G122" s="271"/>
      <c r="H122" s="271"/>
      <c r="I122" s="271"/>
      <c r="J122" s="271"/>
      <c r="K122" s="271"/>
      <c r="L122" s="271"/>
      <c r="M122" s="271"/>
      <c r="N122" s="271"/>
    </row>
    <row r="123" spans="1:14" x14ac:dyDescent="0.3">
      <c r="B123" s="271"/>
      <c r="C123" s="271"/>
      <c r="D123" s="271"/>
      <c r="E123" s="271"/>
      <c r="F123" s="271"/>
      <c r="G123" s="271"/>
      <c r="H123" s="271"/>
      <c r="I123" s="271"/>
      <c r="J123" s="271"/>
      <c r="K123" s="271"/>
      <c r="L123" s="271"/>
      <c r="M123" s="271"/>
      <c r="N123" s="271"/>
    </row>
    <row r="124" spans="1:14" x14ac:dyDescent="0.3">
      <c r="B124" s="271"/>
      <c r="C124" s="271"/>
      <c r="D124" s="271"/>
      <c r="E124" s="271"/>
      <c r="F124" s="271"/>
      <c r="G124" s="271"/>
      <c r="H124" s="271"/>
      <c r="I124" s="271"/>
      <c r="J124" s="271"/>
      <c r="K124" s="271"/>
      <c r="L124" s="271"/>
      <c r="M124" s="271"/>
      <c r="N124" s="271"/>
    </row>
    <row r="125" spans="1:14" x14ac:dyDescent="0.3">
      <c r="B125" s="271"/>
      <c r="C125" s="271"/>
      <c r="D125" s="271"/>
      <c r="E125" s="271"/>
      <c r="F125" s="271"/>
      <c r="G125" s="271"/>
      <c r="H125" s="271"/>
      <c r="I125" s="271"/>
      <c r="J125" s="271"/>
      <c r="K125" s="271"/>
      <c r="L125" s="271"/>
      <c r="M125" s="271"/>
      <c r="N125" s="271"/>
    </row>
    <row r="126" spans="1:14" x14ac:dyDescent="0.3">
      <c r="B126" s="271"/>
      <c r="C126" s="271"/>
      <c r="D126" s="271"/>
      <c r="E126" s="271"/>
      <c r="F126" s="271"/>
      <c r="G126" s="271"/>
      <c r="H126" s="271"/>
      <c r="I126" s="271"/>
      <c r="J126" s="271"/>
      <c r="K126" s="271"/>
      <c r="L126" s="271"/>
      <c r="M126" s="271"/>
      <c r="N126" s="271"/>
    </row>
    <row r="127" spans="1:14" x14ac:dyDescent="0.3">
      <c r="B127" s="271"/>
      <c r="C127" s="271"/>
      <c r="D127" s="271"/>
      <c r="E127" s="271"/>
      <c r="F127" s="271"/>
      <c r="G127" s="271"/>
      <c r="H127" s="271"/>
      <c r="I127" s="271"/>
      <c r="J127" s="271"/>
      <c r="K127" s="271"/>
      <c r="L127" s="271"/>
      <c r="M127" s="271"/>
      <c r="N127" s="271"/>
    </row>
    <row r="128" spans="1:14" x14ac:dyDescent="0.3">
      <c r="B128" s="271"/>
      <c r="C128" s="271"/>
      <c r="D128" s="271"/>
      <c r="E128" s="271"/>
      <c r="F128" s="271"/>
      <c r="G128" s="271"/>
      <c r="H128" s="271"/>
      <c r="I128" s="271"/>
      <c r="J128" s="271"/>
      <c r="K128" s="271"/>
      <c r="L128" s="271"/>
      <c r="M128" s="271"/>
      <c r="N128" s="271"/>
    </row>
    <row r="129" spans="1:14" x14ac:dyDescent="0.3">
      <c r="B129" s="271"/>
      <c r="C129" s="271"/>
      <c r="D129" s="271"/>
      <c r="E129" s="271"/>
      <c r="F129" s="271"/>
      <c r="G129" s="271"/>
      <c r="H129" s="271"/>
      <c r="I129" s="271"/>
      <c r="J129" s="271"/>
      <c r="K129" s="271"/>
      <c r="L129" s="271"/>
      <c r="M129" s="271"/>
      <c r="N129" s="271"/>
    </row>
    <row r="130" spans="1:14" x14ac:dyDescent="0.3">
      <c r="B130" s="271"/>
      <c r="C130" s="271"/>
      <c r="D130" s="271"/>
      <c r="E130" s="271"/>
      <c r="F130" s="271"/>
      <c r="G130" s="271"/>
      <c r="H130" s="271"/>
      <c r="I130" s="271"/>
      <c r="J130" s="271"/>
      <c r="K130" s="271"/>
      <c r="L130" s="271"/>
      <c r="M130" s="271"/>
      <c r="N130" s="271"/>
    </row>
    <row r="131" spans="1:14" x14ac:dyDescent="0.3">
      <c r="B131" s="271"/>
      <c r="C131" s="271"/>
      <c r="D131" s="271"/>
      <c r="E131" s="271"/>
      <c r="F131" s="271"/>
      <c r="G131" s="271"/>
      <c r="H131" s="271"/>
      <c r="I131" s="271"/>
      <c r="J131" s="271"/>
      <c r="K131" s="271"/>
      <c r="L131" s="271"/>
      <c r="M131" s="271"/>
      <c r="N131" s="271"/>
    </row>
    <row r="132" spans="1:14" x14ac:dyDescent="0.3">
      <c r="B132" s="271"/>
      <c r="C132" s="271"/>
      <c r="D132" s="271"/>
      <c r="E132" s="271"/>
      <c r="F132" s="271"/>
      <c r="G132" s="271"/>
      <c r="H132" s="271"/>
      <c r="I132" s="271"/>
      <c r="J132" s="271"/>
      <c r="K132" s="271"/>
      <c r="L132" s="271"/>
      <c r="M132" s="271"/>
      <c r="N132" s="271"/>
    </row>
    <row r="133" spans="1:14" x14ac:dyDescent="0.3">
      <c r="B133" s="271"/>
      <c r="C133" s="271"/>
      <c r="D133" s="271"/>
      <c r="E133" s="271"/>
      <c r="F133" s="271"/>
      <c r="G133" s="271"/>
      <c r="H133" s="271"/>
      <c r="I133" s="271"/>
      <c r="J133" s="271"/>
      <c r="K133" s="271"/>
      <c r="L133" s="271"/>
      <c r="M133" s="271"/>
      <c r="N133" s="271"/>
    </row>
    <row r="134" spans="1:14" x14ac:dyDescent="0.3">
      <c r="B134" s="271"/>
      <c r="C134" s="271"/>
      <c r="D134" s="271"/>
      <c r="E134" s="271"/>
      <c r="F134" s="271"/>
      <c r="G134" s="271"/>
      <c r="H134" s="271"/>
      <c r="I134" s="271"/>
      <c r="J134" s="271"/>
      <c r="K134" s="271"/>
      <c r="L134" s="271"/>
      <c r="M134" s="271"/>
      <c r="N134" s="271"/>
    </row>
    <row r="137" spans="1:14" x14ac:dyDescent="0.3">
      <c r="A137" s="20"/>
      <c r="B137" s="21" t="s">
        <v>156</v>
      </c>
      <c r="C137" s="20"/>
      <c r="D137" s="20"/>
      <c r="E137" s="20"/>
      <c r="F137" s="20"/>
      <c r="G137" s="20"/>
      <c r="H137" s="20"/>
      <c r="I137" s="20"/>
      <c r="J137" s="20"/>
      <c r="K137" s="20"/>
      <c r="L137" s="20"/>
      <c r="M137" s="20"/>
      <c r="N137" s="20"/>
    </row>
    <row r="139" spans="1:14" x14ac:dyDescent="0.3">
      <c r="B139" s="238" t="s">
        <v>157</v>
      </c>
      <c r="C139" s="238"/>
      <c r="D139" s="238"/>
      <c r="E139" s="238"/>
      <c r="F139" s="238"/>
      <c r="G139" s="238"/>
      <c r="H139" s="238"/>
      <c r="I139" s="238"/>
      <c r="J139" s="238"/>
      <c r="K139" s="238"/>
      <c r="L139" s="238"/>
      <c r="M139" s="238"/>
      <c r="N139" s="238"/>
    </row>
    <row r="140" spans="1:14" x14ac:dyDescent="0.3">
      <c r="B140" s="238"/>
      <c r="C140" s="238"/>
      <c r="D140" s="238"/>
      <c r="E140" s="238"/>
      <c r="F140" s="238"/>
      <c r="G140" s="238"/>
      <c r="H140" s="238"/>
      <c r="I140" s="238"/>
      <c r="J140" s="238"/>
      <c r="K140" s="238"/>
      <c r="L140" s="238"/>
      <c r="M140" s="238"/>
      <c r="N140" s="238"/>
    </row>
    <row r="143" spans="1:14" x14ac:dyDescent="0.3">
      <c r="A143" s="20"/>
      <c r="B143" s="21" t="s">
        <v>158</v>
      </c>
      <c r="C143" s="20"/>
      <c r="D143" s="20"/>
      <c r="E143" s="20"/>
      <c r="F143" s="20"/>
      <c r="G143" s="20"/>
      <c r="H143" s="20"/>
      <c r="I143" s="20"/>
      <c r="J143" s="20"/>
      <c r="K143" s="20"/>
      <c r="L143" s="20"/>
      <c r="M143" s="20"/>
      <c r="N143" s="20"/>
    </row>
    <row r="145" spans="1:14" x14ac:dyDescent="0.3">
      <c r="B145" s="238" t="s">
        <v>554</v>
      </c>
      <c r="C145" s="238"/>
      <c r="D145" s="238"/>
      <c r="E145" s="238"/>
      <c r="F145" s="238"/>
      <c r="G145" s="238"/>
      <c r="H145" s="238"/>
      <c r="I145" s="238"/>
      <c r="J145" s="238"/>
      <c r="K145" s="238"/>
      <c r="L145" s="238"/>
      <c r="M145" s="238"/>
      <c r="N145" s="238"/>
    </row>
    <row r="148" spans="1:14" x14ac:dyDescent="0.3">
      <c r="A148" s="20"/>
      <c r="B148" s="21" t="s">
        <v>159</v>
      </c>
      <c r="C148" s="20"/>
      <c r="D148" s="20"/>
      <c r="E148" s="20"/>
      <c r="F148" s="20"/>
      <c r="G148" s="20"/>
      <c r="H148" s="20"/>
      <c r="I148" s="20"/>
      <c r="J148" s="20"/>
      <c r="K148" s="20"/>
      <c r="L148" s="20"/>
      <c r="M148" s="20"/>
      <c r="N148" s="20"/>
    </row>
    <row r="150" spans="1:14" x14ac:dyDescent="0.3">
      <c r="B150" s="238" t="s">
        <v>555</v>
      </c>
      <c r="C150" s="238"/>
      <c r="D150" s="238"/>
      <c r="E150" s="238"/>
      <c r="F150" s="238"/>
      <c r="G150" s="238"/>
      <c r="H150" s="238"/>
      <c r="I150" s="238"/>
      <c r="J150" s="238"/>
      <c r="K150" s="238"/>
      <c r="L150" s="238"/>
      <c r="M150" s="238"/>
      <c r="N150" s="238"/>
    </row>
    <row r="151" spans="1:14" x14ac:dyDescent="0.3">
      <c r="B151" s="238"/>
      <c r="C151" s="238"/>
      <c r="D151" s="238"/>
      <c r="E151" s="238"/>
      <c r="F151" s="238"/>
      <c r="G151" s="238"/>
      <c r="H151" s="238"/>
      <c r="I151" s="238"/>
      <c r="J151" s="238"/>
      <c r="K151" s="238"/>
      <c r="L151" s="238"/>
      <c r="M151" s="238"/>
      <c r="N151" s="238"/>
    </row>
    <row r="152" spans="1:14" x14ac:dyDescent="0.3">
      <c r="B152" s="238"/>
      <c r="C152" s="238"/>
      <c r="D152" s="238"/>
      <c r="E152" s="238"/>
      <c r="F152" s="238"/>
      <c r="G152" s="238"/>
      <c r="H152" s="238"/>
      <c r="I152" s="238"/>
      <c r="J152" s="238"/>
      <c r="K152" s="238"/>
      <c r="L152" s="238"/>
      <c r="M152" s="238"/>
      <c r="N152" s="238"/>
    </row>
    <row r="153" spans="1:14" x14ac:dyDescent="0.3">
      <c r="B153" s="238"/>
      <c r="C153" s="238"/>
      <c r="D153" s="238"/>
      <c r="E153" s="238"/>
      <c r="F153" s="238"/>
      <c r="G153" s="238"/>
      <c r="H153" s="238"/>
      <c r="I153" s="238"/>
      <c r="J153" s="238"/>
      <c r="K153" s="238"/>
      <c r="L153" s="238"/>
      <c r="M153" s="238"/>
      <c r="N153" s="238"/>
    </row>
    <row r="154" spans="1:14" x14ac:dyDescent="0.3">
      <c r="B154" s="238"/>
      <c r="C154" s="238"/>
      <c r="D154" s="238"/>
      <c r="E154" s="238"/>
      <c r="F154" s="238"/>
      <c r="G154" s="238"/>
      <c r="H154" s="238"/>
      <c r="I154" s="238"/>
      <c r="J154" s="238"/>
      <c r="K154" s="238"/>
      <c r="L154" s="238"/>
      <c r="M154" s="238"/>
      <c r="N154" s="238"/>
    </row>
    <row r="155" spans="1:14" x14ac:dyDescent="0.3">
      <c r="B155" s="238"/>
      <c r="C155" s="238"/>
      <c r="D155" s="238"/>
      <c r="E155" s="238"/>
      <c r="F155" s="238"/>
      <c r="G155" s="238"/>
      <c r="H155" s="238"/>
      <c r="I155" s="238"/>
      <c r="J155" s="238"/>
      <c r="K155" s="238"/>
      <c r="L155" s="238"/>
      <c r="M155" s="238"/>
      <c r="N155" s="238"/>
    </row>
  </sheetData>
  <sheetProtection algorithmName="SHA-512" hashValue="9vRvSzR913yk4gcsJBgUHN+zKuKUDJjt266S5TA01cnnreqOf4BXBqxntb5FbDMoZfuaXL6LI3O49y/4IQZVWg==" saltValue="zd7Y3gSTjwR1E618d0a6Bw==" spinCount="100000" sheet="1" objects="1" scenarios="1"/>
  <mergeCells count="92">
    <mergeCell ref="I23:J23"/>
    <mergeCell ref="I22:L22"/>
    <mergeCell ref="K23:L23"/>
    <mergeCell ref="M22:N22"/>
    <mergeCell ref="M23:N23"/>
    <mergeCell ref="B38:H38"/>
    <mergeCell ref="B39:H39"/>
    <mergeCell ref="B40:H40"/>
    <mergeCell ref="B37:H37"/>
    <mergeCell ref="B22:F24"/>
    <mergeCell ref="G22:H22"/>
    <mergeCell ref="B25:F25"/>
    <mergeCell ref="B26:F26"/>
    <mergeCell ref="B27:F27"/>
    <mergeCell ref="B28:F28"/>
    <mergeCell ref="G23:H23"/>
    <mergeCell ref="B29:F29"/>
    <mergeCell ref="B30:F30"/>
    <mergeCell ref="B31:F31"/>
    <mergeCell ref="B32:N34"/>
    <mergeCell ref="B36:H36"/>
    <mergeCell ref="B53:F53"/>
    <mergeCell ref="B54:F54"/>
    <mergeCell ref="B41:H41"/>
    <mergeCell ref="P46:U46"/>
    <mergeCell ref="P45:U45"/>
    <mergeCell ref="B42:H42"/>
    <mergeCell ref="B43:H43"/>
    <mergeCell ref="G45:O45"/>
    <mergeCell ref="J46:O46"/>
    <mergeCell ref="G46:I46"/>
    <mergeCell ref="B48:F48"/>
    <mergeCell ref="B49:F49"/>
    <mergeCell ref="B50:F50"/>
    <mergeCell ref="B51:F51"/>
    <mergeCell ref="B52:F52"/>
    <mergeCell ref="B11:N20"/>
    <mergeCell ref="B91:H93"/>
    <mergeCell ref="K91:L91"/>
    <mergeCell ref="K92:L92"/>
    <mergeCell ref="M92:N92"/>
    <mergeCell ref="M91:N91"/>
    <mergeCell ref="B70:I70"/>
    <mergeCell ref="B74:F74"/>
    <mergeCell ref="J72:K73"/>
    <mergeCell ref="J79:N82"/>
    <mergeCell ref="B72:F73"/>
    <mergeCell ref="B80:H82"/>
    <mergeCell ref="B75:F75"/>
    <mergeCell ref="B76:F76"/>
    <mergeCell ref="B55:N57"/>
    <mergeCell ref="B45:F47"/>
    <mergeCell ref="B59:I60"/>
    <mergeCell ref="K59:L59"/>
    <mergeCell ref="M59:N59"/>
    <mergeCell ref="J74:K74"/>
    <mergeCell ref="J75:K75"/>
    <mergeCell ref="B62:I62"/>
    <mergeCell ref="B63:I63"/>
    <mergeCell ref="B65:I65"/>
    <mergeCell ref="B66:I66"/>
    <mergeCell ref="B67:I67"/>
    <mergeCell ref="B68:I68"/>
    <mergeCell ref="B69:I69"/>
    <mergeCell ref="K65:K66"/>
    <mergeCell ref="K67:K68"/>
    <mergeCell ref="K69:K70"/>
    <mergeCell ref="M65:M66"/>
    <mergeCell ref="B145:N145"/>
    <mergeCell ref="B150:N155"/>
    <mergeCell ref="B120:N134"/>
    <mergeCell ref="B100:N102"/>
    <mergeCell ref="B98:H98"/>
    <mergeCell ref="B99:H99"/>
    <mergeCell ref="B113:N115"/>
    <mergeCell ref="B97:H97"/>
    <mergeCell ref="I92:J92"/>
    <mergeCell ref="J76:K76"/>
    <mergeCell ref="J77:K77"/>
    <mergeCell ref="B139:N140"/>
    <mergeCell ref="J78:K78"/>
    <mergeCell ref="B77:F77"/>
    <mergeCell ref="B78:F78"/>
    <mergeCell ref="B79:F79"/>
    <mergeCell ref="I91:J91"/>
    <mergeCell ref="B87:N89"/>
    <mergeCell ref="B107:N108"/>
    <mergeCell ref="M67:M68"/>
    <mergeCell ref="M69:M70"/>
    <mergeCell ref="B94:H94"/>
    <mergeCell ref="B95:H95"/>
    <mergeCell ref="B96:H96"/>
  </mergeCells>
  <hyperlinks>
    <hyperlink ref="B1" location="Início!A1" display="Início" xr:uid="{51336919-C723-4805-96B5-9222F941D80C}"/>
    <hyperlink ref="A1" location="Início!A1" display="Início!A1" xr:uid="{7DAB3819-815C-4A54-8D1E-06EAFAEAA505}"/>
    <hyperlink ref="C1" location="GRI!A1" display="Índice GRI" xr:uid="{B4C7A1FE-C9EC-4872-9551-B180DBCE2C65}"/>
    <hyperlink ref="D1" location="SASB!A1" display="Índice SASB" xr:uid="{92CF8F22-29C9-4A3C-8360-155CEFDCE735}"/>
    <hyperlink ref="E1" location="TCFD!A1" display="Índice TCFD" xr:uid="{547822CF-7F5E-4287-8BFE-B3243E14B1EA}"/>
    <hyperlink ref="F1" location="Clima!A1" display="Mudanças climáticas" xr:uid="{1D0FF767-A11A-4DD1-9BB3-BE208C485AD4}"/>
    <hyperlink ref="G1" location="Água!A1" display="Água e efluentes" xr:uid="{76425204-3D59-4C35-97AC-F3C3DEB80B6F}"/>
    <hyperlink ref="H1" location="GestãoAmbiental!A1" display="Gestão ambiental" xr:uid="{DF600199-966F-44A8-AC31-2539BB3E6C23}"/>
    <hyperlink ref="I1" location="Talentos!A1" display="Gestão de talentos" xr:uid="{3C309E88-63E2-4D5E-B1CA-D530EACD1590}"/>
    <hyperlink ref="J1" location="ImpactoSocioeconômico!A1" display="Impacto socioeconômico" xr:uid="{E1191A5E-559F-4242-9EA5-7D940C65DDFF}"/>
    <hyperlink ref="K1" location="DireitosHumanos!A1" display="Direitos humanos" xr:uid="{759EA9F1-62C2-4C6F-AB28-D9BB81E94BDB}"/>
    <hyperlink ref="L1" location="Segurança!A1" display="Segurança" xr:uid="{C143C13A-18B1-44C6-98EB-C05F2C5D7A4D}"/>
    <hyperlink ref="M1" location="Ativos!A1" display="Gestão dos ativos" xr:uid="{F62DD3BA-05C7-4521-A1FF-FAF7B90CA6ED}"/>
    <hyperlink ref="N1" location="Ética!A1" display="Ética e integridade" xr:uid="{F862A41D-B3FD-4871-AC64-40492087C77E}"/>
  </hyperlink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D6D2E-EAB7-4E39-ACF2-1A0F18CE839F}">
  <dimension ref="A1:S235"/>
  <sheetViews>
    <sheetView showGridLines="0" zoomScaleNormal="100" workbookViewId="0"/>
  </sheetViews>
  <sheetFormatPr defaultColWidth="9" defaultRowHeight="14.25" x14ac:dyDescent="0.3"/>
  <cols>
    <col min="1" max="5" width="6.875" style="18" customWidth="1"/>
    <col min="6" max="14" width="13.75" style="18" customWidth="1"/>
    <col min="15" max="16384" width="9" style="18"/>
  </cols>
  <sheetData>
    <row r="1" spans="1:19" s="5" customFormat="1" ht="33.75" x14ac:dyDescent="0.3">
      <c r="A1" s="182" t="e" vm="1">
        <v>#VALUE!</v>
      </c>
      <c r="B1" s="12" t="s">
        <v>0</v>
      </c>
      <c r="C1" s="12" t="s">
        <v>10</v>
      </c>
      <c r="D1" s="12" t="s">
        <v>11</v>
      </c>
      <c r="E1" s="12" t="s">
        <v>12</v>
      </c>
      <c r="F1" s="12" t="s">
        <v>1</v>
      </c>
      <c r="G1" s="12" t="s">
        <v>2</v>
      </c>
      <c r="H1" s="12" t="s">
        <v>3</v>
      </c>
      <c r="I1" s="12" t="s">
        <v>4</v>
      </c>
      <c r="J1" s="12" t="s">
        <v>5</v>
      </c>
      <c r="K1" s="12" t="s">
        <v>6</v>
      </c>
      <c r="L1" s="12" t="s">
        <v>7</v>
      </c>
      <c r="M1" s="12" t="s">
        <v>8</v>
      </c>
      <c r="N1" s="12" t="s">
        <v>9</v>
      </c>
      <c r="O1" s="13"/>
      <c r="S1" s="6"/>
    </row>
    <row r="4" spans="1:19" ht="20.25" x14ac:dyDescent="0.3">
      <c r="B4" s="14" t="s">
        <v>162</v>
      </c>
    </row>
    <row r="6" spans="1:19" s="19" customFormat="1" ht="38.25" x14ac:dyDescent="0.3">
      <c r="B6" s="19" t="e" vm="15">
        <v>#VALUE!</v>
      </c>
      <c r="C6" s="19" t="e" vm="10">
        <v>#VALUE!</v>
      </c>
      <c r="D6" s="19" t="e" vm="7">
        <v>#VALUE!</v>
      </c>
      <c r="E6" s="19" t="e" vm="8">
        <v>#VALUE!</v>
      </c>
    </row>
    <row r="9" spans="1:19" x14ac:dyDescent="0.3">
      <c r="A9" s="20"/>
      <c r="B9" s="21" t="s">
        <v>221</v>
      </c>
      <c r="C9" s="20"/>
      <c r="D9" s="20"/>
      <c r="E9" s="20"/>
      <c r="F9" s="20"/>
      <c r="G9" s="20"/>
      <c r="H9" s="20"/>
      <c r="I9" s="20"/>
      <c r="J9" s="20"/>
      <c r="K9" s="20"/>
      <c r="L9" s="20"/>
      <c r="M9" s="20"/>
      <c r="N9" s="20"/>
    </row>
    <row r="10" spans="1:19" x14ac:dyDescent="0.3">
      <c r="A10" s="20"/>
      <c r="B10" s="21" t="s">
        <v>222</v>
      </c>
      <c r="C10" s="20"/>
      <c r="D10" s="20"/>
      <c r="E10" s="20"/>
      <c r="F10" s="20"/>
      <c r="G10" s="20"/>
      <c r="H10" s="20"/>
      <c r="I10" s="20"/>
      <c r="J10" s="20"/>
      <c r="K10" s="20"/>
      <c r="L10" s="20"/>
      <c r="M10" s="20"/>
      <c r="N10" s="20"/>
    </row>
    <row r="12" spans="1:19" s="47" customFormat="1" ht="13.5" customHeight="1" x14ac:dyDescent="0.3">
      <c r="B12" s="263" t="s">
        <v>355</v>
      </c>
      <c r="C12" s="263"/>
      <c r="D12" s="263"/>
      <c r="E12" s="263"/>
      <c r="F12" s="265"/>
      <c r="G12" s="262">
        <v>2024</v>
      </c>
      <c r="H12" s="262"/>
      <c r="I12" s="262"/>
      <c r="J12" s="296"/>
      <c r="K12" s="262">
        <v>2023</v>
      </c>
      <c r="L12" s="262"/>
      <c r="M12" s="295">
        <v>2022</v>
      </c>
      <c r="N12" s="296"/>
    </row>
    <row r="13" spans="1:19" s="47" customFormat="1" ht="25.5" x14ac:dyDescent="0.3">
      <c r="B13" s="274"/>
      <c r="C13" s="274"/>
      <c r="D13" s="274"/>
      <c r="E13" s="274"/>
      <c r="F13" s="282"/>
      <c r="G13" s="17" t="s">
        <v>303</v>
      </c>
      <c r="H13" s="17" t="s">
        <v>306</v>
      </c>
      <c r="I13" s="16" t="s">
        <v>467</v>
      </c>
      <c r="J13" s="70" t="s">
        <v>879</v>
      </c>
      <c r="K13" s="17" t="s">
        <v>24</v>
      </c>
      <c r="L13" s="17" t="s">
        <v>25</v>
      </c>
      <c r="M13" s="26" t="s">
        <v>24</v>
      </c>
      <c r="N13" s="27" t="s">
        <v>25</v>
      </c>
    </row>
    <row r="14" spans="1:19" x14ac:dyDescent="0.3">
      <c r="B14" s="247" t="s">
        <v>354</v>
      </c>
      <c r="C14" s="247"/>
      <c r="D14" s="247"/>
      <c r="E14" s="247"/>
      <c r="F14" s="273"/>
      <c r="G14" s="29">
        <v>12213932</v>
      </c>
      <c r="H14" s="24">
        <v>5383153</v>
      </c>
      <c r="I14" s="24">
        <v>2840318</v>
      </c>
      <c r="J14" s="140">
        <f>SUM(G14:I14)</f>
        <v>20437403</v>
      </c>
      <c r="K14" s="24">
        <v>10126905</v>
      </c>
      <c r="L14" s="24">
        <v>1866258</v>
      </c>
      <c r="M14" s="29">
        <v>3226934</v>
      </c>
      <c r="N14" s="71">
        <v>1490078</v>
      </c>
    </row>
    <row r="15" spans="1:19" x14ac:dyDescent="0.3">
      <c r="B15" s="247" t="s">
        <v>362</v>
      </c>
      <c r="C15" s="247"/>
      <c r="D15" s="247"/>
      <c r="E15" s="247"/>
      <c r="F15" s="273"/>
      <c r="G15" s="29">
        <v>1</v>
      </c>
      <c r="H15" s="24">
        <v>0</v>
      </c>
      <c r="I15" s="24">
        <v>0</v>
      </c>
      <c r="J15" s="140">
        <f>SUM(G15:I15)</f>
        <v>1</v>
      </c>
      <c r="K15" s="24">
        <v>2</v>
      </c>
      <c r="L15" s="24">
        <v>0</v>
      </c>
      <c r="M15" s="29">
        <v>4</v>
      </c>
      <c r="N15" s="71">
        <v>0</v>
      </c>
    </row>
    <row r="16" spans="1:19" ht="16.5" x14ac:dyDescent="0.3">
      <c r="B16" s="247" t="s">
        <v>364</v>
      </c>
      <c r="C16" s="247"/>
      <c r="D16" s="247"/>
      <c r="E16" s="247"/>
      <c r="F16" s="273"/>
      <c r="G16" s="141">
        <f>G15/G14*200000</f>
        <v>1.6374743203089716E-2</v>
      </c>
      <c r="H16" s="142">
        <f t="shared" ref="H16" si="0">H15/H14*200000</f>
        <v>0</v>
      </c>
      <c r="I16" s="142">
        <f t="shared" ref="I16:N16" si="1">I15/I14*200000</f>
        <v>0</v>
      </c>
      <c r="J16" s="143">
        <f t="shared" si="1"/>
        <v>9.7859791677054088E-3</v>
      </c>
      <c r="K16" s="142">
        <f t="shared" si="1"/>
        <v>3.9498741224490604E-2</v>
      </c>
      <c r="L16" s="142">
        <f t="shared" si="1"/>
        <v>0</v>
      </c>
      <c r="M16" s="141">
        <f t="shared" si="1"/>
        <v>0.24791334436960905</v>
      </c>
      <c r="N16" s="144">
        <f t="shared" si="1"/>
        <v>0</v>
      </c>
    </row>
    <row r="17" spans="1:14" x14ac:dyDescent="0.3">
      <c r="B17" s="247" t="s">
        <v>363</v>
      </c>
      <c r="C17" s="247"/>
      <c r="D17" s="247"/>
      <c r="E17" s="247"/>
      <c r="F17" s="273"/>
      <c r="G17" s="29">
        <v>9</v>
      </c>
      <c r="H17" s="24">
        <v>0</v>
      </c>
      <c r="I17" s="24">
        <v>0</v>
      </c>
      <c r="J17" s="140">
        <f>SUM(G17:I17)</f>
        <v>9</v>
      </c>
      <c r="K17" s="24">
        <v>7</v>
      </c>
      <c r="L17" s="24">
        <v>0</v>
      </c>
      <c r="M17" s="29">
        <v>10</v>
      </c>
      <c r="N17" s="71">
        <v>0</v>
      </c>
    </row>
    <row r="18" spans="1:14" ht="16.5" x14ac:dyDescent="0.3">
      <c r="B18" s="247" t="s">
        <v>365</v>
      </c>
      <c r="C18" s="247"/>
      <c r="D18" s="247"/>
      <c r="E18" s="247"/>
      <c r="F18" s="273"/>
      <c r="G18" s="141">
        <f>G17/G14*200000</f>
        <v>0.14737268882780746</v>
      </c>
      <c r="H18" s="142">
        <f t="shared" ref="H18" si="2">H17/H14*200000</f>
        <v>0</v>
      </c>
      <c r="I18" s="142">
        <f t="shared" ref="I18:N18" si="3">I17/I14*200000</f>
        <v>0</v>
      </c>
      <c r="J18" s="143">
        <f t="shared" si="3"/>
        <v>8.8073812509348676E-2</v>
      </c>
      <c r="K18" s="142">
        <f t="shared" si="3"/>
        <v>0.13824559428571712</v>
      </c>
      <c r="L18" s="142">
        <f t="shared" si="3"/>
        <v>0</v>
      </c>
      <c r="M18" s="141">
        <f t="shared" si="3"/>
        <v>0.61978336092402253</v>
      </c>
      <c r="N18" s="144">
        <f t="shared" si="3"/>
        <v>0</v>
      </c>
    </row>
    <row r="19" spans="1:14" s="184" customFormat="1" ht="13.5" x14ac:dyDescent="0.3">
      <c r="B19" s="276" t="s">
        <v>366</v>
      </c>
      <c r="C19" s="276"/>
      <c r="D19" s="276"/>
      <c r="E19" s="276"/>
      <c r="F19" s="276"/>
      <c r="G19" s="276"/>
      <c r="H19" s="276"/>
      <c r="I19" s="276"/>
      <c r="J19" s="276"/>
      <c r="K19" s="276"/>
      <c r="L19" s="276"/>
      <c r="M19" s="276"/>
      <c r="N19" s="276"/>
    </row>
    <row r="22" spans="1:14" x14ac:dyDescent="0.3">
      <c r="A22" s="20"/>
      <c r="B22" s="21" t="s">
        <v>223</v>
      </c>
      <c r="C22" s="20"/>
      <c r="D22" s="20"/>
      <c r="E22" s="20"/>
      <c r="F22" s="20"/>
      <c r="G22" s="20"/>
      <c r="H22" s="20"/>
      <c r="I22" s="20"/>
      <c r="J22" s="20"/>
      <c r="K22" s="20"/>
      <c r="L22" s="20"/>
      <c r="M22" s="20"/>
      <c r="N22" s="20"/>
    </row>
    <row r="24" spans="1:14" x14ac:dyDescent="0.3">
      <c r="B24" s="238" t="s">
        <v>830</v>
      </c>
      <c r="C24" s="238"/>
      <c r="D24" s="238"/>
      <c r="E24" s="238"/>
      <c r="F24" s="238"/>
      <c r="G24" s="238"/>
      <c r="H24" s="238"/>
      <c r="I24" s="238"/>
      <c r="J24" s="238"/>
      <c r="K24" s="238"/>
      <c r="L24" s="238"/>
      <c r="M24" s="238"/>
      <c r="N24" s="238"/>
    </row>
    <row r="25" spans="1:14" x14ac:dyDescent="0.3">
      <c r="B25" s="238"/>
      <c r="C25" s="238"/>
      <c r="D25" s="238"/>
      <c r="E25" s="238"/>
      <c r="F25" s="238"/>
      <c r="G25" s="238"/>
      <c r="H25" s="238"/>
      <c r="I25" s="238"/>
      <c r="J25" s="238"/>
      <c r="K25" s="238"/>
      <c r="L25" s="238"/>
      <c r="M25" s="238"/>
      <c r="N25" s="238"/>
    </row>
    <row r="26" spans="1:14" x14ac:dyDescent="0.3">
      <c r="B26" s="238"/>
      <c r="C26" s="238"/>
      <c r="D26" s="238"/>
      <c r="E26" s="238"/>
      <c r="F26" s="238"/>
      <c r="G26" s="238"/>
      <c r="H26" s="238"/>
      <c r="I26" s="238"/>
      <c r="J26" s="238"/>
      <c r="K26" s="238"/>
      <c r="L26" s="238"/>
      <c r="M26" s="238"/>
      <c r="N26" s="238"/>
    </row>
    <row r="27" spans="1:14" x14ac:dyDescent="0.3">
      <c r="B27" s="238"/>
      <c r="C27" s="238"/>
      <c r="D27" s="238"/>
      <c r="E27" s="238"/>
      <c r="F27" s="238"/>
      <c r="G27" s="238"/>
      <c r="H27" s="238"/>
      <c r="I27" s="238"/>
      <c r="J27" s="238"/>
      <c r="K27" s="238"/>
      <c r="L27" s="238"/>
      <c r="M27" s="238"/>
      <c r="N27" s="238"/>
    </row>
    <row r="28" spans="1:14" x14ac:dyDescent="0.3">
      <c r="B28" s="238"/>
      <c r="C28" s="238"/>
      <c r="D28" s="238"/>
      <c r="E28" s="238"/>
      <c r="F28" s="238"/>
      <c r="G28" s="238"/>
      <c r="H28" s="238"/>
      <c r="I28" s="238"/>
      <c r="J28" s="238"/>
      <c r="K28" s="238"/>
      <c r="L28" s="238"/>
      <c r="M28" s="238"/>
      <c r="N28" s="238"/>
    </row>
    <row r="29" spans="1:14" x14ac:dyDescent="0.3">
      <c r="B29" s="238"/>
      <c r="C29" s="238"/>
      <c r="D29" s="238"/>
      <c r="E29" s="238"/>
      <c r="F29" s="238"/>
      <c r="G29" s="238"/>
      <c r="H29" s="238"/>
      <c r="I29" s="238"/>
      <c r="J29" s="238"/>
      <c r="K29" s="238"/>
      <c r="L29" s="238"/>
      <c r="M29" s="238"/>
      <c r="N29" s="238"/>
    </row>
    <row r="30" spans="1:14" x14ac:dyDescent="0.3">
      <c r="B30" s="238"/>
      <c r="C30" s="238"/>
      <c r="D30" s="238"/>
      <c r="E30" s="238"/>
      <c r="F30" s="238"/>
      <c r="G30" s="238"/>
      <c r="H30" s="238"/>
      <c r="I30" s="238"/>
      <c r="J30" s="238"/>
      <c r="K30" s="238"/>
      <c r="L30" s="238"/>
      <c r="M30" s="238"/>
      <c r="N30" s="238"/>
    </row>
    <row r="31" spans="1:14" x14ac:dyDescent="0.3">
      <c r="B31" s="238"/>
      <c r="C31" s="238"/>
      <c r="D31" s="238"/>
      <c r="E31" s="238"/>
      <c r="F31" s="238"/>
      <c r="G31" s="238"/>
      <c r="H31" s="238"/>
      <c r="I31" s="238"/>
      <c r="J31" s="238"/>
      <c r="K31" s="238"/>
      <c r="L31" s="238"/>
      <c r="M31" s="238"/>
      <c r="N31" s="238"/>
    </row>
    <row r="32" spans="1:14" x14ac:dyDescent="0.3">
      <c r="B32" s="238"/>
      <c r="C32" s="238"/>
      <c r="D32" s="238"/>
      <c r="E32" s="238"/>
      <c r="F32" s="238"/>
      <c r="G32" s="238"/>
      <c r="H32" s="238"/>
      <c r="I32" s="238"/>
      <c r="J32" s="238"/>
      <c r="K32" s="238"/>
      <c r="L32" s="238"/>
      <c r="M32" s="238"/>
      <c r="N32" s="238"/>
    </row>
    <row r="33" spans="2:14" x14ac:dyDescent="0.3">
      <c r="B33" s="238"/>
      <c r="C33" s="238"/>
      <c r="D33" s="238"/>
      <c r="E33" s="238"/>
      <c r="F33" s="238"/>
      <c r="G33" s="238"/>
      <c r="H33" s="238"/>
      <c r="I33" s="238"/>
      <c r="J33" s="238"/>
      <c r="K33" s="238"/>
      <c r="L33" s="238"/>
      <c r="M33" s="238"/>
      <c r="N33" s="238"/>
    </row>
    <row r="34" spans="2:14" x14ac:dyDescent="0.3">
      <c r="B34" s="238"/>
      <c r="C34" s="238"/>
      <c r="D34" s="238"/>
      <c r="E34" s="238"/>
      <c r="F34" s="238"/>
      <c r="G34" s="238"/>
      <c r="H34" s="238"/>
      <c r="I34" s="238"/>
      <c r="J34" s="238"/>
      <c r="K34" s="238"/>
      <c r="L34" s="238"/>
      <c r="M34" s="238"/>
      <c r="N34" s="238"/>
    </row>
    <row r="35" spans="2:14" x14ac:dyDescent="0.3">
      <c r="B35" s="238"/>
      <c r="C35" s="238"/>
      <c r="D35" s="238"/>
      <c r="E35" s="238"/>
      <c r="F35" s="238"/>
      <c r="G35" s="238"/>
      <c r="H35" s="238"/>
      <c r="I35" s="238"/>
      <c r="J35" s="238"/>
      <c r="K35" s="238"/>
      <c r="L35" s="238"/>
      <c r="M35" s="238"/>
      <c r="N35" s="238"/>
    </row>
    <row r="36" spans="2:14" x14ac:dyDescent="0.3">
      <c r="B36" s="238"/>
      <c r="C36" s="238"/>
      <c r="D36" s="238"/>
      <c r="E36" s="238"/>
      <c r="F36" s="238"/>
      <c r="G36" s="238"/>
      <c r="H36" s="238"/>
      <c r="I36" s="238"/>
      <c r="J36" s="238"/>
      <c r="K36" s="238"/>
      <c r="L36" s="238"/>
      <c r="M36" s="238"/>
      <c r="N36" s="238"/>
    </row>
    <row r="37" spans="2:14" x14ac:dyDescent="0.3">
      <c r="B37" s="238"/>
      <c r="C37" s="238"/>
      <c r="D37" s="238"/>
      <c r="E37" s="238"/>
      <c r="F37" s="238"/>
      <c r="G37" s="238"/>
      <c r="H37" s="238"/>
      <c r="I37" s="238"/>
      <c r="J37" s="238"/>
      <c r="K37" s="238"/>
      <c r="L37" s="238"/>
      <c r="M37" s="238"/>
      <c r="N37" s="238"/>
    </row>
    <row r="38" spans="2:14" x14ac:dyDescent="0.3">
      <c r="B38" s="238"/>
      <c r="C38" s="238"/>
      <c r="D38" s="238"/>
      <c r="E38" s="238"/>
      <c r="F38" s="238"/>
      <c r="G38" s="238"/>
      <c r="H38" s="238"/>
      <c r="I38" s="238"/>
      <c r="J38" s="238"/>
      <c r="K38" s="238"/>
      <c r="L38" s="238"/>
      <c r="M38" s="238"/>
      <c r="N38" s="238"/>
    </row>
    <row r="39" spans="2:14" x14ac:dyDescent="0.3">
      <c r="B39" s="238"/>
      <c r="C39" s="238"/>
      <c r="D39" s="238"/>
      <c r="E39" s="238"/>
      <c r="F39" s="238"/>
      <c r="G39" s="238"/>
      <c r="H39" s="238"/>
      <c r="I39" s="238"/>
      <c r="J39" s="238"/>
      <c r="K39" s="238"/>
      <c r="L39" s="238"/>
      <c r="M39" s="238"/>
      <c r="N39" s="238"/>
    </row>
    <row r="40" spans="2:14" x14ac:dyDescent="0.3">
      <c r="B40" s="238"/>
      <c r="C40" s="238"/>
      <c r="D40" s="238"/>
      <c r="E40" s="238"/>
      <c r="F40" s="238"/>
      <c r="G40" s="238"/>
      <c r="H40" s="238"/>
      <c r="I40" s="238"/>
      <c r="J40" s="238"/>
      <c r="K40" s="238"/>
      <c r="L40" s="238"/>
      <c r="M40" s="238"/>
      <c r="N40" s="238"/>
    </row>
    <row r="41" spans="2:14" x14ac:dyDescent="0.3">
      <c r="B41" s="238"/>
      <c r="C41" s="238"/>
      <c r="D41" s="238"/>
      <c r="E41" s="238"/>
      <c r="F41" s="238"/>
      <c r="G41" s="238"/>
      <c r="H41" s="238"/>
      <c r="I41" s="238"/>
      <c r="J41" s="238"/>
      <c r="K41" s="238"/>
      <c r="L41" s="238"/>
      <c r="M41" s="238"/>
      <c r="N41" s="238"/>
    </row>
    <row r="42" spans="2:14" x14ac:dyDescent="0.3">
      <c r="B42" s="238"/>
      <c r="C42" s="238"/>
      <c r="D42" s="238"/>
      <c r="E42" s="238"/>
      <c r="F42" s="238"/>
      <c r="G42" s="238"/>
      <c r="H42" s="238"/>
      <c r="I42" s="238"/>
      <c r="J42" s="238"/>
      <c r="K42" s="238"/>
      <c r="L42" s="238"/>
      <c r="M42" s="238"/>
      <c r="N42" s="238"/>
    </row>
    <row r="43" spans="2:14" x14ac:dyDescent="0.3">
      <c r="B43" s="238"/>
      <c r="C43" s="238"/>
      <c r="D43" s="238"/>
      <c r="E43" s="238"/>
      <c r="F43" s="238"/>
      <c r="G43" s="238"/>
      <c r="H43" s="238"/>
      <c r="I43" s="238"/>
      <c r="J43" s="238"/>
      <c r="K43" s="238"/>
      <c r="L43" s="238"/>
      <c r="M43" s="238"/>
      <c r="N43" s="238"/>
    </row>
    <row r="44" spans="2:14" x14ac:dyDescent="0.3">
      <c r="B44" s="238"/>
      <c r="C44" s="238"/>
      <c r="D44" s="238"/>
      <c r="E44" s="238"/>
      <c r="F44" s="238"/>
      <c r="G44" s="238"/>
      <c r="H44" s="238"/>
      <c r="I44" s="238"/>
      <c r="J44" s="238"/>
      <c r="K44" s="238"/>
      <c r="L44" s="238"/>
      <c r="M44" s="238"/>
      <c r="N44" s="238"/>
    </row>
    <row r="45" spans="2:14" x14ac:dyDescent="0.3">
      <c r="B45" s="238"/>
      <c r="C45" s="238"/>
      <c r="D45" s="238"/>
      <c r="E45" s="238"/>
      <c r="F45" s="238"/>
      <c r="G45" s="238"/>
      <c r="H45" s="238"/>
      <c r="I45" s="238"/>
      <c r="J45" s="238"/>
      <c r="K45" s="238"/>
      <c r="L45" s="238"/>
      <c r="M45" s="238"/>
      <c r="N45" s="238"/>
    </row>
    <row r="46" spans="2:14" x14ac:dyDescent="0.3">
      <c r="B46" s="238"/>
      <c r="C46" s="238"/>
      <c r="D46" s="238"/>
      <c r="E46" s="238"/>
      <c r="F46" s="238"/>
      <c r="G46" s="238"/>
      <c r="H46" s="238"/>
      <c r="I46" s="238"/>
      <c r="J46" s="238"/>
      <c r="K46" s="238"/>
      <c r="L46" s="238"/>
      <c r="M46" s="238"/>
      <c r="N46" s="238"/>
    </row>
    <row r="49" spans="1:14" x14ac:dyDescent="0.3">
      <c r="A49" s="20"/>
      <c r="B49" s="21" t="s">
        <v>224</v>
      </c>
      <c r="C49" s="20"/>
      <c r="D49" s="20"/>
      <c r="E49" s="20"/>
      <c r="F49" s="20"/>
      <c r="G49" s="20"/>
      <c r="H49" s="20"/>
      <c r="I49" s="20"/>
      <c r="J49" s="20"/>
      <c r="K49" s="20"/>
      <c r="L49" s="20"/>
      <c r="M49" s="20"/>
      <c r="N49" s="20"/>
    </row>
    <row r="50" spans="1:14" x14ac:dyDescent="0.3">
      <c r="A50" s="20"/>
      <c r="B50" s="21" t="s">
        <v>225</v>
      </c>
      <c r="C50" s="20"/>
      <c r="D50" s="20"/>
      <c r="E50" s="20"/>
      <c r="F50" s="20"/>
      <c r="G50" s="20"/>
      <c r="H50" s="20"/>
      <c r="I50" s="20"/>
      <c r="J50" s="20"/>
      <c r="K50" s="20"/>
      <c r="L50" s="20"/>
      <c r="M50" s="20"/>
      <c r="N50" s="20"/>
    </row>
    <row r="52" spans="1:14" ht="14.25" customHeight="1" x14ac:dyDescent="0.3">
      <c r="B52" s="263" t="s">
        <v>356</v>
      </c>
      <c r="C52" s="263"/>
      <c r="D52" s="263"/>
      <c r="E52" s="263"/>
      <c r="F52" s="265"/>
      <c r="G52" s="262">
        <v>2024</v>
      </c>
      <c r="H52" s="262"/>
      <c r="I52" s="262"/>
      <c r="J52" s="296"/>
      <c r="K52" s="262">
        <v>2023</v>
      </c>
      <c r="L52" s="262"/>
      <c r="M52" s="295">
        <v>2022</v>
      </c>
      <c r="N52" s="296"/>
    </row>
    <row r="53" spans="1:14" ht="25.5" x14ac:dyDescent="0.3">
      <c r="B53" s="274"/>
      <c r="C53" s="274"/>
      <c r="D53" s="274"/>
      <c r="E53" s="274"/>
      <c r="F53" s="282"/>
      <c r="G53" s="17" t="s">
        <v>303</v>
      </c>
      <c r="H53" s="17" t="s">
        <v>306</v>
      </c>
      <c r="I53" s="16" t="s">
        <v>467</v>
      </c>
      <c r="J53" s="70" t="s">
        <v>879</v>
      </c>
      <c r="K53" s="17" t="s">
        <v>24</v>
      </c>
      <c r="L53" s="17" t="s">
        <v>25</v>
      </c>
      <c r="M53" s="26" t="s">
        <v>24</v>
      </c>
      <c r="N53" s="27" t="s">
        <v>25</v>
      </c>
    </row>
    <row r="54" spans="1:14" x14ac:dyDescent="0.3">
      <c r="B54" s="247" t="s">
        <v>357</v>
      </c>
      <c r="C54" s="247"/>
      <c r="D54" s="247"/>
      <c r="E54" s="247"/>
      <c r="F54" s="273"/>
      <c r="G54" s="130">
        <v>5</v>
      </c>
      <c r="H54" s="131">
        <v>0</v>
      </c>
      <c r="I54" s="131">
        <v>0</v>
      </c>
      <c r="J54" s="145">
        <f>SUM(G54:I54)</f>
        <v>5</v>
      </c>
      <c r="K54" s="131">
        <v>8</v>
      </c>
      <c r="L54" s="131">
        <v>0</v>
      </c>
      <c r="M54" s="130">
        <v>6</v>
      </c>
      <c r="N54" s="146">
        <v>0</v>
      </c>
    </row>
    <row r="55" spans="1:14" x14ac:dyDescent="0.3">
      <c r="B55" s="247" t="s">
        <v>358</v>
      </c>
      <c r="C55" s="247"/>
      <c r="D55" s="247"/>
      <c r="E55" s="247"/>
      <c r="F55" s="273"/>
      <c r="G55" s="147">
        <v>2973</v>
      </c>
      <c r="H55" s="148">
        <v>0</v>
      </c>
      <c r="I55" s="148">
        <v>0</v>
      </c>
      <c r="J55" s="149">
        <f t="shared" ref="J55:J58" si="4">SUM(G55:I55)</f>
        <v>2973</v>
      </c>
      <c r="K55" s="148">
        <v>16870</v>
      </c>
      <c r="L55" s="148">
        <v>0</v>
      </c>
      <c r="M55" s="147">
        <v>8780</v>
      </c>
      <c r="N55" s="150">
        <v>0</v>
      </c>
    </row>
    <row r="56" spans="1:14" x14ac:dyDescent="0.3">
      <c r="B56" s="247" t="s">
        <v>905</v>
      </c>
      <c r="C56" s="247"/>
      <c r="D56" s="247"/>
      <c r="E56" s="247"/>
      <c r="F56" s="273"/>
      <c r="G56" s="147">
        <v>18.69811320754717</v>
      </c>
      <c r="H56" s="148">
        <v>0</v>
      </c>
      <c r="I56" s="148">
        <v>0</v>
      </c>
      <c r="J56" s="149">
        <f t="shared" si="4"/>
        <v>18.69811320754717</v>
      </c>
      <c r="K56" s="148">
        <v>106.10062893081761</v>
      </c>
      <c r="L56" s="148">
        <v>0</v>
      </c>
      <c r="M56" s="147">
        <v>55.220125786163521</v>
      </c>
      <c r="N56" s="150">
        <v>0</v>
      </c>
    </row>
    <row r="57" spans="1:14" x14ac:dyDescent="0.3">
      <c r="B57" s="247" t="s">
        <v>359</v>
      </c>
      <c r="C57" s="247"/>
      <c r="D57" s="247"/>
      <c r="E57" s="247"/>
      <c r="F57" s="273"/>
      <c r="G57" s="147">
        <v>0</v>
      </c>
      <c r="H57" s="148">
        <v>0</v>
      </c>
      <c r="I57" s="148">
        <v>0</v>
      </c>
      <c r="J57" s="149">
        <f t="shared" si="4"/>
        <v>0</v>
      </c>
      <c r="K57" s="148" t="s">
        <v>45</v>
      </c>
      <c r="L57" s="148">
        <v>0</v>
      </c>
      <c r="M57" s="147" t="s">
        <v>45</v>
      </c>
      <c r="N57" s="150">
        <v>0</v>
      </c>
    </row>
    <row r="58" spans="1:14" x14ac:dyDescent="0.3">
      <c r="B58" s="247" t="s">
        <v>360</v>
      </c>
      <c r="C58" s="247"/>
      <c r="D58" s="247"/>
      <c r="E58" s="247"/>
      <c r="F58" s="273"/>
      <c r="G58" s="147" t="s">
        <v>45</v>
      </c>
      <c r="H58" s="148">
        <v>0</v>
      </c>
      <c r="I58" s="148">
        <v>0</v>
      </c>
      <c r="J58" s="149">
        <f t="shared" si="4"/>
        <v>0</v>
      </c>
      <c r="K58" s="148" t="s">
        <v>45</v>
      </c>
      <c r="L58" s="148">
        <v>0</v>
      </c>
      <c r="M58" s="147" t="s">
        <v>45</v>
      </c>
      <c r="N58" s="150">
        <v>0</v>
      </c>
    </row>
    <row r="59" spans="1:14" s="184" customFormat="1" ht="13.5" x14ac:dyDescent="0.3">
      <c r="B59" s="276" t="s">
        <v>361</v>
      </c>
      <c r="C59" s="276"/>
      <c r="D59" s="276"/>
      <c r="E59" s="276"/>
      <c r="F59" s="276"/>
      <c r="G59" s="276"/>
      <c r="H59" s="276"/>
      <c r="I59" s="276"/>
      <c r="J59" s="276"/>
      <c r="K59" s="276"/>
      <c r="L59" s="276"/>
      <c r="M59" s="276"/>
      <c r="N59" s="276"/>
    </row>
    <row r="60" spans="1:14" s="184" customFormat="1" ht="13.5" x14ac:dyDescent="0.3">
      <c r="B60" s="276"/>
      <c r="C60" s="276"/>
      <c r="D60" s="276"/>
      <c r="E60" s="276"/>
      <c r="F60" s="276"/>
      <c r="G60" s="276"/>
      <c r="H60" s="276"/>
      <c r="I60" s="276"/>
      <c r="J60" s="276"/>
      <c r="K60" s="276"/>
      <c r="L60" s="276"/>
      <c r="M60" s="276"/>
      <c r="N60" s="276"/>
    </row>
    <row r="63" spans="1:14" x14ac:dyDescent="0.3">
      <c r="A63" s="20"/>
      <c r="B63" s="21" t="s">
        <v>226</v>
      </c>
      <c r="C63" s="20"/>
      <c r="D63" s="20"/>
      <c r="E63" s="20"/>
      <c r="F63" s="20"/>
      <c r="G63" s="20"/>
      <c r="H63" s="20"/>
      <c r="I63" s="20"/>
      <c r="J63" s="20"/>
      <c r="K63" s="20"/>
      <c r="L63" s="20"/>
      <c r="M63" s="20"/>
      <c r="N63" s="20"/>
    </row>
    <row r="64" spans="1:14" x14ac:dyDescent="0.3">
      <c r="A64" s="20"/>
      <c r="B64" s="21" t="s">
        <v>232</v>
      </c>
      <c r="C64" s="20"/>
      <c r="D64" s="20"/>
      <c r="E64" s="20"/>
      <c r="F64" s="20"/>
      <c r="G64" s="20"/>
      <c r="H64" s="20"/>
      <c r="I64" s="20"/>
      <c r="J64" s="20"/>
      <c r="K64" s="20"/>
      <c r="L64" s="20"/>
      <c r="M64" s="20"/>
      <c r="N64" s="20"/>
    </row>
    <row r="66" spans="1:14" x14ac:dyDescent="0.3">
      <c r="B66" s="238" t="s">
        <v>371</v>
      </c>
      <c r="C66" s="238"/>
      <c r="D66" s="238"/>
      <c r="E66" s="238"/>
      <c r="F66" s="238"/>
      <c r="G66" s="238"/>
      <c r="H66" s="238"/>
      <c r="I66" s="238"/>
      <c r="J66" s="238"/>
      <c r="K66" s="238"/>
      <c r="L66" s="238"/>
      <c r="M66" s="238"/>
      <c r="N66" s="238"/>
    </row>
    <row r="67" spans="1:14" x14ac:dyDescent="0.3">
      <c r="B67" s="238"/>
      <c r="C67" s="238"/>
      <c r="D67" s="238"/>
      <c r="E67" s="238"/>
      <c r="F67" s="238"/>
      <c r="G67" s="238"/>
      <c r="H67" s="238"/>
      <c r="I67" s="238"/>
      <c r="J67" s="238"/>
      <c r="K67" s="238"/>
      <c r="L67" s="238"/>
      <c r="M67" s="238"/>
      <c r="N67" s="238"/>
    </row>
    <row r="68" spans="1:14" x14ac:dyDescent="0.3">
      <c r="B68" s="238"/>
      <c r="C68" s="238"/>
      <c r="D68" s="238"/>
      <c r="E68" s="238"/>
      <c r="F68" s="238"/>
      <c r="G68" s="238"/>
      <c r="H68" s="238"/>
      <c r="I68" s="238"/>
      <c r="J68" s="238"/>
      <c r="K68" s="238"/>
      <c r="L68" s="238"/>
      <c r="M68" s="238"/>
      <c r="N68" s="238"/>
    </row>
    <row r="69" spans="1:14" x14ac:dyDescent="0.3">
      <c r="B69" s="238"/>
      <c r="C69" s="238"/>
      <c r="D69" s="238"/>
      <c r="E69" s="238"/>
      <c r="F69" s="238"/>
      <c r="G69" s="238"/>
      <c r="H69" s="238"/>
      <c r="I69" s="238"/>
      <c r="J69" s="238"/>
      <c r="K69" s="238"/>
      <c r="L69" s="238"/>
      <c r="M69" s="238"/>
      <c r="N69" s="238"/>
    </row>
    <row r="70" spans="1:14" x14ac:dyDescent="0.3">
      <c r="B70" s="238"/>
      <c r="C70" s="238"/>
      <c r="D70" s="238"/>
      <c r="E70" s="238"/>
      <c r="F70" s="238"/>
      <c r="G70" s="238"/>
      <c r="H70" s="238"/>
      <c r="I70" s="238"/>
      <c r="J70" s="238"/>
      <c r="K70" s="238"/>
      <c r="L70" s="238"/>
      <c r="M70" s="238"/>
      <c r="N70" s="238"/>
    </row>
    <row r="73" spans="1:14" x14ac:dyDescent="0.3">
      <c r="A73" s="20"/>
      <c r="B73" s="21" t="s">
        <v>227</v>
      </c>
      <c r="C73" s="20"/>
      <c r="D73" s="20"/>
      <c r="E73" s="20"/>
      <c r="F73" s="20"/>
      <c r="G73" s="20"/>
      <c r="H73" s="20"/>
      <c r="I73" s="20"/>
      <c r="J73" s="20"/>
      <c r="K73" s="20"/>
      <c r="L73" s="20"/>
      <c r="M73" s="20"/>
      <c r="N73" s="20"/>
    </row>
    <row r="75" spans="1:14" x14ac:dyDescent="0.3">
      <c r="B75" s="271" t="s">
        <v>394</v>
      </c>
      <c r="C75" s="271"/>
      <c r="D75" s="271"/>
      <c r="E75" s="271"/>
      <c r="F75" s="271"/>
      <c r="G75" s="271"/>
      <c r="H75" s="271"/>
      <c r="I75" s="271"/>
      <c r="J75" s="271"/>
      <c r="K75" s="271"/>
      <c r="L75" s="271"/>
      <c r="M75" s="271"/>
      <c r="N75" s="271"/>
    </row>
    <row r="76" spans="1:14" x14ac:dyDescent="0.3">
      <c r="B76" s="271"/>
      <c r="C76" s="271"/>
      <c r="D76" s="271"/>
      <c r="E76" s="271"/>
      <c r="F76" s="271"/>
      <c r="G76" s="271"/>
      <c r="H76" s="271"/>
      <c r="I76" s="271"/>
      <c r="J76" s="271"/>
      <c r="K76" s="271"/>
      <c r="L76" s="271"/>
      <c r="M76" s="271"/>
      <c r="N76" s="271"/>
    </row>
    <row r="77" spans="1:14" x14ac:dyDescent="0.3">
      <c r="B77" s="271"/>
      <c r="C77" s="271"/>
      <c r="D77" s="271"/>
      <c r="E77" s="271"/>
      <c r="F77" s="271"/>
      <c r="G77" s="271"/>
      <c r="H77" s="271"/>
      <c r="I77" s="271"/>
      <c r="J77" s="271"/>
      <c r="K77" s="271"/>
      <c r="L77" s="271"/>
      <c r="M77" s="271"/>
      <c r="N77" s="271"/>
    </row>
    <row r="78" spans="1:14" x14ac:dyDescent="0.3">
      <c r="B78" s="271"/>
      <c r="C78" s="271"/>
      <c r="D78" s="271"/>
      <c r="E78" s="271"/>
      <c r="F78" s="271"/>
      <c r="G78" s="271"/>
      <c r="H78" s="271"/>
      <c r="I78" s="271"/>
      <c r="J78" s="271"/>
      <c r="K78" s="271"/>
      <c r="L78" s="271"/>
      <c r="M78" s="271"/>
      <c r="N78" s="271"/>
    </row>
    <row r="79" spans="1:14" x14ac:dyDescent="0.3">
      <c r="B79" s="271"/>
      <c r="C79" s="271"/>
      <c r="D79" s="271"/>
      <c r="E79" s="271"/>
      <c r="F79" s="271"/>
      <c r="G79" s="271"/>
      <c r="H79" s="271"/>
      <c r="I79" s="271"/>
      <c r="J79" s="271"/>
      <c r="K79" s="271"/>
      <c r="L79" s="271"/>
      <c r="M79" s="271"/>
      <c r="N79" s="271"/>
    </row>
    <row r="80" spans="1:14" x14ac:dyDescent="0.3">
      <c r="B80" s="271"/>
      <c r="C80" s="271"/>
      <c r="D80" s="271"/>
      <c r="E80" s="271"/>
      <c r="F80" s="271"/>
      <c r="G80" s="271"/>
      <c r="H80" s="271"/>
      <c r="I80" s="271"/>
      <c r="J80" s="271"/>
      <c r="K80" s="271"/>
      <c r="L80" s="271"/>
      <c r="M80" s="271"/>
      <c r="N80" s="271"/>
    </row>
    <row r="81" spans="1:14" x14ac:dyDescent="0.3">
      <c r="B81" s="271"/>
      <c r="C81" s="271"/>
      <c r="D81" s="271"/>
      <c r="E81" s="271"/>
      <c r="F81" s="271"/>
      <c r="G81" s="271"/>
      <c r="H81" s="271"/>
      <c r="I81" s="271"/>
      <c r="J81" s="271"/>
      <c r="K81" s="271"/>
      <c r="L81" s="271"/>
      <c r="M81" s="271"/>
      <c r="N81" s="271"/>
    </row>
    <row r="82" spans="1:14" x14ac:dyDescent="0.3">
      <c r="B82" s="271"/>
      <c r="C82" s="271"/>
      <c r="D82" s="271"/>
      <c r="E82" s="271"/>
      <c r="F82" s="271"/>
      <c r="G82" s="271"/>
      <c r="H82" s="271"/>
      <c r="I82" s="271"/>
      <c r="J82" s="271"/>
      <c r="K82" s="271"/>
      <c r="L82" s="271"/>
      <c r="M82" s="271"/>
      <c r="N82" s="271"/>
    </row>
    <row r="83" spans="1:14" x14ac:dyDescent="0.3">
      <c r="B83" s="271"/>
      <c r="C83" s="271"/>
      <c r="D83" s="271"/>
      <c r="E83" s="271"/>
      <c r="F83" s="271"/>
      <c r="G83" s="271"/>
      <c r="H83" s="271"/>
      <c r="I83" s="271"/>
      <c r="J83" s="271"/>
      <c r="K83" s="271"/>
      <c r="L83" s="271"/>
      <c r="M83" s="271"/>
      <c r="N83" s="271"/>
    </row>
    <row r="84" spans="1:14" x14ac:dyDescent="0.3">
      <c r="B84" s="271"/>
      <c r="C84" s="271"/>
      <c r="D84" s="271"/>
      <c r="E84" s="271"/>
      <c r="F84" s="271"/>
      <c r="G84" s="271"/>
      <c r="H84" s="271"/>
      <c r="I84" s="271"/>
      <c r="J84" s="271"/>
      <c r="K84" s="271"/>
      <c r="L84" s="271"/>
      <c r="M84" s="271"/>
      <c r="N84" s="271"/>
    </row>
    <row r="85" spans="1:14" x14ac:dyDescent="0.3">
      <c r="B85" s="271"/>
      <c r="C85" s="271"/>
      <c r="D85" s="271"/>
      <c r="E85" s="271"/>
      <c r="F85" s="271"/>
      <c r="G85" s="271"/>
      <c r="H85" s="271"/>
      <c r="I85" s="271"/>
      <c r="J85" s="271"/>
      <c r="K85" s="271"/>
      <c r="L85" s="271"/>
      <c r="M85" s="271"/>
      <c r="N85" s="271"/>
    </row>
    <row r="86" spans="1:14" x14ac:dyDescent="0.3">
      <c r="B86" s="271"/>
      <c r="C86" s="271"/>
      <c r="D86" s="271"/>
      <c r="E86" s="271"/>
      <c r="F86" s="271"/>
      <c r="G86" s="271"/>
      <c r="H86" s="271"/>
      <c r="I86" s="271"/>
      <c r="J86" s="271"/>
      <c r="K86" s="271"/>
      <c r="L86" s="271"/>
      <c r="M86" s="271"/>
      <c r="N86" s="271"/>
    </row>
    <row r="87" spans="1:14" x14ac:dyDescent="0.3">
      <c r="B87" s="271"/>
      <c r="C87" s="271"/>
      <c r="D87" s="271"/>
      <c r="E87" s="271"/>
      <c r="F87" s="271"/>
      <c r="G87" s="271"/>
      <c r="H87" s="271"/>
      <c r="I87" s="271"/>
      <c r="J87" s="271"/>
      <c r="K87" s="271"/>
      <c r="L87" s="271"/>
      <c r="M87" s="271"/>
      <c r="N87" s="271"/>
    </row>
    <row r="88" spans="1:14" x14ac:dyDescent="0.3">
      <c r="B88" s="271"/>
      <c r="C88" s="271"/>
      <c r="D88" s="271"/>
      <c r="E88" s="271"/>
      <c r="F88" s="271"/>
      <c r="G88" s="271"/>
      <c r="H88" s="271"/>
      <c r="I88" s="271"/>
      <c r="J88" s="271"/>
      <c r="K88" s="271"/>
      <c r="L88" s="271"/>
      <c r="M88" s="271"/>
      <c r="N88" s="271"/>
    </row>
    <row r="91" spans="1:14" x14ac:dyDescent="0.3">
      <c r="A91" s="20"/>
      <c r="B91" s="21" t="s">
        <v>228</v>
      </c>
      <c r="C91" s="20"/>
      <c r="D91" s="20"/>
      <c r="E91" s="20"/>
      <c r="F91" s="20"/>
      <c r="G91" s="20"/>
      <c r="H91" s="20"/>
      <c r="I91" s="20"/>
      <c r="J91" s="20"/>
      <c r="K91" s="20"/>
      <c r="L91" s="20"/>
      <c r="M91" s="20"/>
      <c r="N91" s="20"/>
    </row>
    <row r="93" spans="1:14" x14ac:dyDescent="0.3">
      <c r="B93" s="238" t="s">
        <v>372</v>
      </c>
      <c r="C93" s="238"/>
      <c r="D93" s="238"/>
      <c r="E93" s="238"/>
      <c r="F93" s="238"/>
      <c r="G93" s="238"/>
      <c r="H93" s="238"/>
      <c r="I93" s="238"/>
      <c r="J93" s="238"/>
      <c r="K93" s="238"/>
      <c r="L93" s="238"/>
      <c r="M93" s="238"/>
      <c r="N93" s="238"/>
    </row>
    <row r="94" spans="1:14" x14ac:dyDescent="0.3">
      <c r="B94" s="238"/>
      <c r="C94" s="238"/>
      <c r="D94" s="238"/>
      <c r="E94" s="238"/>
      <c r="F94" s="238"/>
      <c r="G94" s="238"/>
      <c r="H94" s="238"/>
      <c r="I94" s="238"/>
      <c r="J94" s="238"/>
      <c r="K94" s="238"/>
      <c r="L94" s="238"/>
      <c r="M94" s="238"/>
      <c r="N94" s="238"/>
    </row>
    <row r="95" spans="1:14" x14ac:dyDescent="0.3">
      <c r="B95" s="238"/>
      <c r="C95" s="238"/>
      <c r="D95" s="238"/>
      <c r="E95" s="238"/>
      <c r="F95" s="238"/>
      <c r="G95" s="238"/>
      <c r="H95" s="238"/>
      <c r="I95" s="238"/>
      <c r="J95" s="238"/>
      <c r="K95" s="238"/>
      <c r="L95" s="238"/>
      <c r="M95" s="238"/>
      <c r="N95" s="238"/>
    </row>
    <row r="96" spans="1:14" x14ac:dyDescent="0.3">
      <c r="B96" s="238"/>
      <c r="C96" s="238"/>
      <c r="D96" s="238"/>
      <c r="E96" s="238"/>
      <c r="F96" s="238"/>
      <c r="G96" s="238"/>
      <c r="H96" s="238"/>
      <c r="I96" s="238"/>
      <c r="J96" s="238"/>
      <c r="K96" s="238"/>
      <c r="L96" s="238"/>
      <c r="M96" s="238"/>
      <c r="N96" s="238"/>
    </row>
    <row r="97" spans="1:14" x14ac:dyDescent="0.3">
      <c r="B97" s="238"/>
      <c r="C97" s="238"/>
      <c r="D97" s="238"/>
      <c r="E97" s="238"/>
      <c r="F97" s="238"/>
      <c r="G97" s="238"/>
      <c r="H97" s="238"/>
      <c r="I97" s="238"/>
      <c r="J97" s="238"/>
      <c r="K97" s="238"/>
      <c r="L97" s="238"/>
      <c r="M97" s="238"/>
      <c r="N97" s="238"/>
    </row>
    <row r="98" spans="1:14" x14ac:dyDescent="0.3">
      <c r="B98" s="238"/>
      <c r="C98" s="238"/>
      <c r="D98" s="238"/>
      <c r="E98" s="238"/>
      <c r="F98" s="238"/>
      <c r="G98" s="238"/>
      <c r="H98" s="238"/>
      <c r="I98" s="238"/>
      <c r="J98" s="238"/>
      <c r="K98" s="238"/>
      <c r="L98" s="238"/>
      <c r="M98" s="238"/>
      <c r="N98" s="238"/>
    </row>
    <row r="99" spans="1:14" x14ac:dyDescent="0.3">
      <c r="B99" s="238"/>
      <c r="C99" s="238"/>
      <c r="D99" s="238"/>
      <c r="E99" s="238"/>
      <c r="F99" s="238"/>
      <c r="G99" s="238"/>
      <c r="H99" s="238"/>
      <c r="I99" s="238"/>
      <c r="J99" s="238"/>
      <c r="K99" s="238"/>
      <c r="L99" s="238"/>
      <c r="M99" s="238"/>
      <c r="N99" s="238"/>
    </row>
    <row r="100" spans="1:14" x14ac:dyDescent="0.3">
      <c r="B100" s="238"/>
      <c r="C100" s="238"/>
      <c r="D100" s="238"/>
      <c r="E100" s="238"/>
      <c r="F100" s="238"/>
      <c r="G100" s="238"/>
      <c r="H100" s="238"/>
      <c r="I100" s="238"/>
      <c r="J100" s="238"/>
      <c r="K100" s="238"/>
      <c r="L100" s="238"/>
      <c r="M100" s="238"/>
      <c r="N100" s="238"/>
    </row>
    <row r="101" spans="1:14" x14ac:dyDescent="0.3">
      <c r="B101" s="238"/>
      <c r="C101" s="238"/>
      <c r="D101" s="238"/>
      <c r="E101" s="238"/>
      <c r="F101" s="238"/>
      <c r="G101" s="238"/>
      <c r="H101" s="238"/>
      <c r="I101" s="238"/>
      <c r="J101" s="238"/>
      <c r="K101" s="238"/>
      <c r="L101" s="238"/>
      <c r="M101" s="238"/>
      <c r="N101" s="238"/>
    </row>
    <row r="102" spans="1:14" x14ac:dyDescent="0.3">
      <c r="B102" s="238"/>
      <c r="C102" s="238"/>
      <c r="D102" s="238"/>
      <c r="E102" s="238"/>
      <c r="F102" s="238"/>
      <c r="G102" s="238"/>
      <c r="H102" s="238"/>
      <c r="I102" s="238"/>
      <c r="J102" s="238"/>
      <c r="K102" s="238"/>
      <c r="L102" s="238"/>
      <c r="M102" s="238"/>
      <c r="N102" s="238"/>
    </row>
    <row r="103" spans="1:14" x14ac:dyDescent="0.3">
      <c r="B103" s="238"/>
      <c r="C103" s="238"/>
      <c r="D103" s="238"/>
      <c r="E103" s="238"/>
      <c r="F103" s="238"/>
      <c r="G103" s="238"/>
      <c r="H103" s="238"/>
      <c r="I103" s="238"/>
      <c r="J103" s="238"/>
      <c r="K103" s="238"/>
      <c r="L103" s="238"/>
      <c r="M103" s="238"/>
      <c r="N103" s="238"/>
    </row>
    <row r="104" spans="1:14" x14ac:dyDescent="0.3">
      <c r="B104" s="238"/>
      <c r="C104" s="238"/>
      <c r="D104" s="238"/>
      <c r="E104" s="238"/>
      <c r="F104" s="238"/>
      <c r="G104" s="238"/>
      <c r="H104" s="238"/>
      <c r="I104" s="238"/>
      <c r="J104" s="238"/>
      <c r="K104" s="238"/>
      <c r="L104" s="238"/>
      <c r="M104" s="238"/>
      <c r="N104" s="238"/>
    </row>
    <row r="105" spans="1:14" x14ac:dyDescent="0.3">
      <c r="B105" s="238"/>
      <c r="C105" s="238"/>
      <c r="D105" s="238"/>
      <c r="E105" s="238"/>
      <c r="F105" s="238"/>
      <c r="G105" s="238"/>
      <c r="H105" s="238"/>
      <c r="I105" s="238"/>
      <c r="J105" s="238"/>
      <c r="K105" s="238"/>
      <c r="L105" s="238"/>
      <c r="M105" s="238"/>
      <c r="N105" s="238"/>
    </row>
    <row r="108" spans="1:14" x14ac:dyDescent="0.3">
      <c r="A108" s="20"/>
      <c r="B108" s="21" t="s">
        <v>229</v>
      </c>
      <c r="C108" s="20"/>
      <c r="D108" s="20"/>
      <c r="E108" s="20"/>
      <c r="F108" s="20"/>
      <c r="G108" s="20"/>
      <c r="H108" s="20"/>
      <c r="I108" s="20"/>
      <c r="J108" s="20"/>
      <c r="K108" s="20"/>
      <c r="L108" s="20"/>
      <c r="M108" s="20"/>
      <c r="N108" s="20"/>
    </row>
    <row r="110" spans="1:14" x14ac:dyDescent="0.3">
      <c r="B110" s="238" t="s">
        <v>393</v>
      </c>
      <c r="C110" s="238"/>
      <c r="D110" s="238"/>
      <c r="E110" s="238"/>
      <c r="F110" s="238"/>
      <c r="G110" s="238"/>
      <c r="H110" s="238"/>
      <c r="I110" s="238"/>
      <c r="J110" s="238"/>
      <c r="K110" s="238"/>
      <c r="L110" s="238"/>
      <c r="M110" s="238"/>
      <c r="N110" s="238"/>
    </row>
    <row r="111" spans="1:14" x14ac:dyDescent="0.3">
      <c r="B111" s="238"/>
      <c r="C111" s="238"/>
      <c r="D111" s="238"/>
      <c r="E111" s="238"/>
      <c r="F111" s="238"/>
      <c r="G111" s="238"/>
      <c r="H111" s="238"/>
      <c r="I111" s="238"/>
      <c r="J111" s="238"/>
      <c r="K111" s="238"/>
      <c r="L111" s="238"/>
      <c r="M111" s="238"/>
      <c r="N111" s="238"/>
    </row>
    <row r="112" spans="1:14" x14ac:dyDescent="0.3">
      <c r="B112" s="238"/>
      <c r="C112" s="238"/>
      <c r="D112" s="238"/>
      <c r="E112" s="238"/>
      <c r="F112" s="238"/>
      <c r="G112" s="238"/>
      <c r="H112" s="238"/>
      <c r="I112" s="238"/>
      <c r="J112" s="238"/>
      <c r="K112" s="238"/>
      <c r="L112" s="238"/>
      <c r="M112" s="238"/>
      <c r="N112" s="238"/>
    </row>
    <row r="113" spans="1:14" x14ac:dyDescent="0.3">
      <c r="B113" s="238"/>
      <c r="C113" s="238"/>
      <c r="D113" s="238"/>
      <c r="E113" s="238"/>
      <c r="F113" s="238"/>
      <c r="G113" s="238"/>
      <c r="H113" s="238"/>
      <c r="I113" s="238"/>
      <c r="J113" s="238"/>
      <c r="K113" s="238"/>
      <c r="L113" s="238"/>
      <c r="M113" s="238"/>
      <c r="N113" s="238"/>
    </row>
    <row r="114" spans="1:14" x14ac:dyDescent="0.3">
      <c r="B114" s="238"/>
      <c r="C114" s="238"/>
      <c r="D114" s="238"/>
      <c r="E114" s="238"/>
      <c r="F114" s="238"/>
      <c r="G114" s="238"/>
      <c r="H114" s="238"/>
      <c r="I114" s="238"/>
      <c r="J114" s="238"/>
      <c r="K114" s="238"/>
      <c r="L114" s="238"/>
      <c r="M114" s="238"/>
      <c r="N114" s="238"/>
    </row>
    <row r="115" spans="1:14" x14ac:dyDescent="0.3">
      <c r="B115" s="238"/>
      <c r="C115" s="238"/>
      <c r="D115" s="238"/>
      <c r="E115" s="238"/>
      <c r="F115" s="238"/>
      <c r="G115" s="238"/>
      <c r="H115" s="238"/>
      <c r="I115" s="238"/>
      <c r="J115" s="238"/>
      <c r="K115" s="238"/>
      <c r="L115" s="238"/>
      <c r="M115" s="238"/>
      <c r="N115" s="238"/>
    </row>
    <row r="116" spans="1:14" x14ac:dyDescent="0.3">
      <c r="B116" s="238"/>
      <c r="C116" s="238"/>
      <c r="D116" s="238"/>
      <c r="E116" s="238"/>
      <c r="F116" s="238"/>
      <c r="G116" s="238"/>
      <c r="H116" s="238"/>
      <c r="I116" s="238"/>
      <c r="J116" s="238"/>
      <c r="K116" s="238"/>
      <c r="L116" s="238"/>
      <c r="M116" s="238"/>
      <c r="N116" s="238"/>
    </row>
    <row r="117" spans="1:14" x14ac:dyDescent="0.3">
      <c r="B117" s="238"/>
      <c r="C117" s="238"/>
      <c r="D117" s="238"/>
      <c r="E117" s="238"/>
      <c r="F117" s="238"/>
      <c r="G117" s="238"/>
      <c r="H117" s="238"/>
      <c r="I117" s="238"/>
      <c r="J117" s="238"/>
      <c r="K117" s="238"/>
      <c r="L117" s="238"/>
      <c r="M117" s="238"/>
      <c r="N117" s="238"/>
    </row>
    <row r="118" spans="1:14" x14ac:dyDescent="0.3">
      <c r="B118" s="238"/>
      <c r="C118" s="238"/>
      <c r="D118" s="238"/>
      <c r="E118" s="238"/>
      <c r="F118" s="238"/>
      <c r="G118" s="238"/>
      <c r="H118" s="238"/>
      <c r="I118" s="238"/>
      <c r="J118" s="238"/>
      <c r="K118" s="238"/>
      <c r="L118" s="238"/>
      <c r="M118" s="238"/>
      <c r="N118" s="238"/>
    </row>
    <row r="121" spans="1:14" x14ac:dyDescent="0.3">
      <c r="A121" s="20"/>
      <c r="B121" s="21" t="s">
        <v>230</v>
      </c>
      <c r="C121" s="20"/>
      <c r="D121" s="20"/>
      <c r="E121" s="20"/>
      <c r="F121" s="20"/>
      <c r="G121" s="20"/>
      <c r="H121" s="20"/>
      <c r="I121" s="20"/>
      <c r="J121" s="20"/>
      <c r="K121" s="20"/>
      <c r="L121" s="20"/>
      <c r="M121" s="20"/>
      <c r="N121" s="20"/>
    </row>
    <row r="123" spans="1:14" x14ac:dyDescent="0.3">
      <c r="B123" s="238" t="s">
        <v>373</v>
      </c>
      <c r="C123" s="238"/>
      <c r="D123" s="238"/>
      <c r="E123" s="238"/>
      <c r="F123" s="238"/>
      <c r="G123" s="238"/>
      <c r="H123" s="238"/>
      <c r="I123" s="238"/>
      <c r="J123" s="238"/>
      <c r="K123" s="238"/>
      <c r="L123" s="238"/>
      <c r="M123" s="238"/>
      <c r="N123" s="238"/>
    </row>
    <row r="124" spans="1:14" x14ac:dyDescent="0.3">
      <c r="B124" s="238"/>
      <c r="C124" s="238"/>
      <c r="D124" s="238"/>
      <c r="E124" s="238"/>
      <c r="F124" s="238"/>
      <c r="G124" s="238"/>
      <c r="H124" s="238"/>
      <c r="I124" s="238"/>
      <c r="J124" s="238"/>
      <c r="K124" s="238"/>
      <c r="L124" s="238"/>
      <c r="M124" s="238"/>
      <c r="N124" s="238"/>
    </row>
    <row r="125" spans="1:14" x14ac:dyDescent="0.3">
      <c r="B125" s="238"/>
      <c r="C125" s="238"/>
      <c r="D125" s="238"/>
      <c r="E125" s="238"/>
      <c r="F125" s="238"/>
      <c r="G125" s="238"/>
      <c r="H125" s="238"/>
      <c r="I125" s="238"/>
      <c r="J125" s="238"/>
      <c r="K125" s="238"/>
      <c r="L125" s="238"/>
      <c r="M125" s="238"/>
      <c r="N125" s="238"/>
    </row>
    <row r="126" spans="1:14" x14ac:dyDescent="0.3">
      <c r="B126" s="238"/>
      <c r="C126" s="238"/>
      <c r="D126" s="238"/>
      <c r="E126" s="238"/>
      <c r="F126" s="238"/>
      <c r="G126" s="238"/>
      <c r="H126" s="238"/>
      <c r="I126" s="238"/>
      <c r="J126" s="238"/>
      <c r="K126" s="238"/>
      <c r="L126" s="238"/>
      <c r="M126" s="238"/>
      <c r="N126" s="238"/>
    </row>
    <row r="129" spans="1:14" x14ac:dyDescent="0.3">
      <c r="A129" s="20"/>
      <c r="B129" s="21" t="s">
        <v>231</v>
      </c>
      <c r="C129" s="20"/>
      <c r="D129" s="20"/>
      <c r="E129" s="20"/>
      <c r="F129" s="20"/>
      <c r="G129" s="20"/>
      <c r="H129" s="20"/>
      <c r="I129" s="20"/>
      <c r="J129" s="20"/>
      <c r="K129" s="20"/>
      <c r="L129" s="20"/>
      <c r="M129" s="20"/>
      <c r="N129" s="20"/>
    </row>
    <row r="130" spans="1:14" x14ac:dyDescent="0.3">
      <c r="A130" s="20"/>
      <c r="B130" s="21" t="s">
        <v>236</v>
      </c>
      <c r="C130" s="20"/>
      <c r="D130" s="20"/>
      <c r="E130" s="20"/>
      <c r="F130" s="20"/>
      <c r="G130" s="20"/>
      <c r="H130" s="20"/>
      <c r="I130" s="20"/>
      <c r="J130" s="20"/>
      <c r="K130" s="20"/>
      <c r="L130" s="20"/>
      <c r="M130" s="20"/>
      <c r="N130" s="20"/>
    </row>
    <row r="132" spans="1:14" x14ac:dyDescent="0.3">
      <c r="B132" s="238" t="s">
        <v>420</v>
      </c>
      <c r="C132" s="238"/>
      <c r="D132" s="238"/>
      <c r="E132" s="238"/>
      <c r="F132" s="238"/>
      <c r="G132" s="238"/>
      <c r="H132" s="238"/>
      <c r="I132" s="238"/>
      <c r="J132" s="238"/>
      <c r="K132" s="238"/>
      <c r="L132" s="238"/>
      <c r="M132" s="238"/>
      <c r="N132" s="238"/>
    </row>
    <row r="133" spans="1:14" x14ac:dyDescent="0.3">
      <c r="B133" s="238"/>
      <c r="C133" s="238"/>
      <c r="D133" s="238"/>
      <c r="E133" s="238"/>
      <c r="F133" s="238"/>
      <c r="G133" s="238"/>
      <c r="H133" s="238"/>
      <c r="I133" s="238"/>
      <c r="J133" s="238"/>
      <c r="K133" s="238"/>
      <c r="L133" s="238"/>
      <c r="M133" s="238"/>
      <c r="N133" s="238"/>
    </row>
    <row r="134" spans="1:14" x14ac:dyDescent="0.3">
      <c r="B134" s="238"/>
      <c r="C134" s="238"/>
      <c r="D134" s="238"/>
      <c r="E134" s="238"/>
      <c r="F134" s="238"/>
      <c r="G134" s="238"/>
      <c r="H134" s="238"/>
      <c r="I134" s="238"/>
      <c r="J134" s="238"/>
      <c r="K134" s="238"/>
      <c r="L134" s="238"/>
      <c r="M134" s="238"/>
      <c r="N134" s="238"/>
    </row>
    <row r="135" spans="1:14" x14ac:dyDescent="0.3">
      <c r="B135" s="238"/>
      <c r="C135" s="238"/>
      <c r="D135" s="238"/>
      <c r="E135" s="238"/>
      <c r="F135" s="238"/>
      <c r="G135" s="238"/>
      <c r="H135" s="238"/>
      <c r="I135" s="238"/>
      <c r="J135" s="238"/>
      <c r="K135" s="238"/>
      <c r="L135" s="238"/>
      <c r="M135" s="238"/>
      <c r="N135" s="238"/>
    </row>
    <row r="136" spans="1:14" x14ac:dyDescent="0.3">
      <c r="B136" s="238"/>
      <c r="C136" s="238"/>
      <c r="D136" s="238"/>
      <c r="E136" s="238"/>
      <c r="F136" s="238"/>
      <c r="G136" s="238"/>
      <c r="H136" s="238"/>
      <c r="I136" s="238"/>
      <c r="J136" s="238"/>
      <c r="K136" s="238"/>
      <c r="L136" s="238"/>
      <c r="M136" s="238"/>
      <c r="N136" s="238"/>
    </row>
    <row r="137" spans="1:14" x14ac:dyDescent="0.3">
      <c r="B137" s="238"/>
      <c r="C137" s="238"/>
      <c r="D137" s="238"/>
      <c r="E137" s="238"/>
      <c r="F137" s="238"/>
      <c r="G137" s="238"/>
      <c r="H137" s="238"/>
      <c r="I137" s="238"/>
      <c r="J137" s="238"/>
      <c r="K137" s="238"/>
      <c r="L137" s="238"/>
      <c r="M137" s="238"/>
      <c r="N137" s="238"/>
    </row>
    <row r="138" spans="1:14" x14ac:dyDescent="0.3">
      <c r="B138" s="238"/>
      <c r="C138" s="238"/>
      <c r="D138" s="238"/>
      <c r="E138" s="238"/>
      <c r="F138" s="238"/>
      <c r="G138" s="238"/>
      <c r="H138" s="238"/>
      <c r="I138" s="238"/>
      <c r="J138" s="238"/>
      <c r="K138" s="238"/>
      <c r="L138" s="238"/>
      <c r="M138" s="238"/>
      <c r="N138" s="238"/>
    </row>
    <row r="141" spans="1:14" x14ac:dyDescent="0.3">
      <c r="A141" s="20"/>
      <c r="B141" s="21" t="s">
        <v>233</v>
      </c>
      <c r="C141" s="20"/>
      <c r="D141" s="20"/>
      <c r="E141" s="20"/>
      <c r="F141" s="20"/>
      <c r="G141" s="20"/>
      <c r="H141" s="20"/>
      <c r="I141" s="20"/>
      <c r="J141" s="20"/>
      <c r="K141" s="20"/>
      <c r="L141" s="20"/>
      <c r="M141" s="20"/>
      <c r="N141" s="20"/>
    </row>
    <row r="143" spans="1:14" s="47" customFormat="1" ht="13.5" x14ac:dyDescent="0.3">
      <c r="B143" s="262" t="s">
        <v>374</v>
      </c>
      <c r="C143" s="262"/>
      <c r="D143" s="262"/>
      <c r="E143" s="262"/>
      <c r="F143" s="262"/>
      <c r="G143" s="295">
        <v>2024</v>
      </c>
      <c r="H143" s="262"/>
      <c r="I143" s="262"/>
      <c r="J143" s="296"/>
      <c r="K143" s="262">
        <v>2023</v>
      </c>
      <c r="L143" s="262"/>
      <c r="M143" s="295">
        <v>2022</v>
      </c>
      <c r="N143" s="296"/>
    </row>
    <row r="144" spans="1:14" s="47" customFormat="1" ht="27.75" x14ac:dyDescent="0.3">
      <c r="B144" s="262"/>
      <c r="C144" s="262"/>
      <c r="D144" s="262"/>
      <c r="E144" s="262"/>
      <c r="F144" s="262"/>
      <c r="G144" s="26" t="s">
        <v>303</v>
      </c>
      <c r="H144" s="17" t="s">
        <v>306</v>
      </c>
      <c r="I144" s="16" t="s">
        <v>467</v>
      </c>
      <c r="J144" s="70" t="s">
        <v>880</v>
      </c>
      <c r="K144" s="17" t="s">
        <v>24</v>
      </c>
      <c r="L144" s="17" t="s">
        <v>25</v>
      </c>
      <c r="M144" s="26" t="s">
        <v>24</v>
      </c>
      <c r="N144" s="27" t="s">
        <v>25</v>
      </c>
    </row>
    <row r="145" spans="2:14" x14ac:dyDescent="0.3">
      <c r="B145" s="247" t="s">
        <v>379</v>
      </c>
      <c r="C145" s="247"/>
      <c r="D145" s="247"/>
      <c r="E145" s="247"/>
      <c r="F145" s="273"/>
      <c r="G145" s="29">
        <v>773805</v>
      </c>
      <c r="H145" s="24">
        <v>101252</v>
      </c>
      <c r="I145" s="24">
        <v>414516</v>
      </c>
      <c r="J145" s="140">
        <v>2580892.9</v>
      </c>
      <c r="K145" s="131">
        <v>1518999</v>
      </c>
      <c r="L145" s="131">
        <v>400840</v>
      </c>
      <c r="M145" s="130">
        <v>1364880</v>
      </c>
      <c r="N145" s="146">
        <v>345840</v>
      </c>
    </row>
    <row r="146" spans="2:14" x14ac:dyDescent="0.3">
      <c r="B146" s="247" t="s">
        <v>378</v>
      </c>
      <c r="C146" s="247"/>
      <c r="D146" s="247"/>
      <c r="E146" s="247"/>
      <c r="F146" s="273"/>
      <c r="G146" s="29">
        <v>0</v>
      </c>
      <c r="H146" s="24">
        <v>0</v>
      </c>
      <c r="I146" s="24">
        <v>0</v>
      </c>
      <c r="J146" s="140">
        <f t="shared" ref="J146:J150" si="5">SUM(G146:I146)</f>
        <v>0</v>
      </c>
      <c r="K146" s="131">
        <v>0</v>
      </c>
      <c r="L146" s="131">
        <v>0</v>
      </c>
      <c r="M146" s="130">
        <v>0</v>
      </c>
      <c r="N146" s="146">
        <v>0</v>
      </c>
    </row>
    <row r="147" spans="2:14" ht="16.5" x14ac:dyDescent="0.3">
      <c r="B147" s="247" t="s">
        <v>381</v>
      </c>
      <c r="C147" s="247"/>
      <c r="D147" s="247"/>
      <c r="E147" s="247"/>
      <c r="F147" s="273"/>
      <c r="G147" s="29">
        <v>0</v>
      </c>
      <c r="H147" s="24">
        <v>0</v>
      </c>
      <c r="I147" s="24">
        <v>0</v>
      </c>
      <c r="J147" s="140">
        <f t="shared" si="5"/>
        <v>0</v>
      </c>
      <c r="K147" s="131">
        <v>0</v>
      </c>
      <c r="L147" s="131">
        <v>0</v>
      </c>
      <c r="M147" s="130">
        <v>0</v>
      </c>
      <c r="N147" s="146">
        <v>0</v>
      </c>
    </row>
    <row r="148" spans="2:14" x14ac:dyDescent="0.3">
      <c r="B148" s="247" t="s">
        <v>376</v>
      </c>
      <c r="C148" s="247"/>
      <c r="D148" s="247"/>
      <c r="E148" s="247"/>
      <c r="F148" s="273"/>
      <c r="G148" s="29">
        <v>0</v>
      </c>
      <c r="H148" s="24">
        <v>0</v>
      </c>
      <c r="I148" s="24">
        <v>0</v>
      </c>
      <c r="J148" s="140">
        <f t="shared" si="5"/>
        <v>0</v>
      </c>
      <c r="K148" s="131" t="s">
        <v>45</v>
      </c>
      <c r="L148" s="131">
        <v>0</v>
      </c>
      <c r="M148" s="130" t="s">
        <v>45</v>
      </c>
      <c r="N148" s="146">
        <v>1</v>
      </c>
    </row>
    <row r="149" spans="2:14" ht="16.5" x14ac:dyDescent="0.3">
      <c r="B149" s="247" t="s">
        <v>382</v>
      </c>
      <c r="C149" s="247"/>
      <c r="D149" s="247"/>
      <c r="E149" s="247"/>
      <c r="F149" s="273"/>
      <c r="G149" s="29">
        <v>0</v>
      </c>
      <c r="H149" s="24">
        <v>0</v>
      </c>
      <c r="I149" s="24">
        <v>0</v>
      </c>
      <c r="J149" s="140">
        <f t="shared" si="5"/>
        <v>0</v>
      </c>
      <c r="K149" s="131">
        <v>1</v>
      </c>
      <c r="L149" s="131">
        <v>0</v>
      </c>
      <c r="M149" s="130">
        <v>0</v>
      </c>
      <c r="N149" s="146">
        <v>2</v>
      </c>
    </row>
    <row r="150" spans="2:14" x14ac:dyDescent="0.3">
      <c r="B150" s="247" t="s">
        <v>375</v>
      </c>
      <c r="C150" s="247"/>
      <c r="D150" s="247"/>
      <c r="E150" s="247"/>
      <c r="F150" s="273"/>
      <c r="G150" s="29">
        <v>0</v>
      </c>
      <c r="H150" s="24">
        <v>0</v>
      </c>
      <c r="I150" s="24">
        <v>0</v>
      </c>
      <c r="J150" s="140">
        <f t="shared" si="5"/>
        <v>0</v>
      </c>
      <c r="K150" s="131" t="s">
        <v>45</v>
      </c>
      <c r="L150" s="131">
        <v>0</v>
      </c>
      <c r="M150" s="130" t="s">
        <v>45</v>
      </c>
      <c r="N150" s="146">
        <v>1</v>
      </c>
    </row>
    <row r="151" spans="2:14" ht="16.5" x14ac:dyDescent="0.3">
      <c r="B151" s="247" t="s">
        <v>383</v>
      </c>
      <c r="C151" s="247"/>
      <c r="D151" s="247"/>
      <c r="E151" s="247"/>
      <c r="F151" s="273"/>
      <c r="G151" s="93">
        <v>0</v>
      </c>
      <c r="H151" s="92">
        <v>0</v>
      </c>
      <c r="I151" s="92">
        <v>0</v>
      </c>
      <c r="J151" s="151">
        <f>J146/$J$145*1000000</f>
        <v>0</v>
      </c>
      <c r="K151" s="103">
        <v>0</v>
      </c>
      <c r="L151" s="103">
        <v>0</v>
      </c>
      <c r="M151" s="104">
        <v>0</v>
      </c>
      <c r="N151" s="105">
        <v>0</v>
      </c>
    </row>
    <row r="152" spans="2:14" ht="16.5" x14ac:dyDescent="0.3">
      <c r="B152" s="247" t="s">
        <v>384</v>
      </c>
      <c r="C152" s="247"/>
      <c r="D152" s="247"/>
      <c r="E152" s="247"/>
      <c r="F152" s="273"/>
      <c r="G152" s="93">
        <v>0</v>
      </c>
      <c r="H152" s="92">
        <v>0</v>
      </c>
      <c r="I152" s="92">
        <v>0</v>
      </c>
      <c r="J152" s="151">
        <f t="shared" ref="J152:J155" si="6">J147/$J$145*1000000</f>
        <v>0</v>
      </c>
      <c r="K152" s="103">
        <v>0</v>
      </c>
      <c r="L152" s="103">
        <v>0</v>
      </c>
      <c r="M152" s="104">
        <v>0</v>
      </c>
      <c r="N152" s="105">
        <v>0</v>
      </c>
    </row>
    <row r="153" spans="2:14" ht="16.5" x14ac:dyDescent="0.3">
      <c r="B153" s="247" t="s">
        <v>385</v>
      </c>
      <c r="C153" s="247"/>
      <c r="D153" s="247"/>
      <c r="E153" s="247"/>
      <c r="F153" s="273"/>
      <c r="G153" s="93">
        <v>0</v>
      </c>
      <c r="H153" s="92">
        <v>0</v>
      </c>
      <c r="I153" s="92">
        <v>0</v>
      </c>
      <c r="J153" s="151">
        <f t="shared" si="6"/>
        <v>0</v>
      </c>
      <c r="K153" s="131" t="s">
        <v>45</v>
      </c>
      <c r="L153" s="103">
        <v>0</v>
      </c>
      <c r="M153" s="130" t="s">
        <v>45</v>
      </c>
      <c r="N153" s="105">
        <v>2.8915105250983113</v>
      </c>
    </row>
    <row r="154" spans="2:14" ht="16.5" x14ac:dyDescent="0.3">
      <c r="B154" s="247" t="s">
        <v>386</v>
      </c>
      <c r="C154" s="247"/>
      <c r="D154" s="247"/>
      <c r="E154" s="247"/>
      <c r="F154" s="273"/>
      <c r="G154" s="93">
        <f>G149/G145*1000000</f>
        <v>0</v>
      </c>
      <c r="H154" s="92">
        <v>0</v>
      </c>
      <c r="I154" s="92">
        <v>0</v>
      </c>
      <c r="J154" s="151">
        <f t="shared" si="6"/>
        <v>0</v>
      </c>
      <c r="K154" s="103">
        <v>0.65832828066377924</v>
      </c>
      <c r="L154" s="103">
        <v>0</v>
      </c>
      <c r="M154" s="104">
        <v>0</v>
      </c>
      <c r="N154" s="105">
        <v>5.7830210501966226</v>
      </c>
    </row>
    <row r="155" spans="2:14" ht="16.5" x14ac:dyDescent="0.3">
      <c r="B155" s="247" t="s">
        <v>387</v>
      </c>
      <c r="C155" s="247"/>
      <c r="D155" s="247"/>
      <c r="E155" s="247"/>
      <c r="F155" s="273"/>
      <c r="G155" s="93">
        <v>0</v>
      </c>
      <c r="H155" s="92">
        <v>0</v>
      </c>
      <c r="I155" s="92">
        <v>0</v>
      </c>
      <c r="J155" s="151">
        <f t="shared" si="6"/>
        <v>0</v>
      </c>
      <c r="K155" s="131" t="s">
        <v>45</v>
      </c>
      <c r="L155" s="103">
        <v>0</v>
      </c>
      <c r="M155" s="130" t="s">
        <v>45</v>
      </c>
      <c r="N155" s="105">
        <v>2.8915105250983113</v>
      </c>
    </row>
    <row r="156" spans="2:14" s="184" customFormat="1" ht="13.5" x14ac:dyDescent="0.3">
      <c r="B156" s="276" t="s">
        <v>831</v>
      </c>
      <c r="C156" s="260"/>
      <c r="D156" s="260"/>
      <c r="E156" s="260"/>
      <c r="F156" s="260"/>
      <c r="G156" s="260"/>
      <c r="H156" s="260"/>
      <c r="I156" s="260"/>
      <c r="J156" s="260"/>
      <c r="K156" s="260"/>
      <c r="L156" s="260"/>
      <c r="M156" s="260"/>
      <c r="N156" s="260"/>
    </row>
    <row r="157" spans="2:14" s="184" customFormat="1" ht="13.5" x14ac:dyDescent="0.3">
      <c r="B157" s="276"/>
      <c r="C157" s="260"/>
      <c r="D157" s="260"/>
      <c r="E157" s="260"/>
      <c r="F157" s="260"/>
      <c r="G157" s="260"/>
      <c r="H157" s="260"/>
      <c r="I157" s="260"/>
      <c r="J157" s="260"/>
      <c r="K157" s="260"/>
      <c r="L157" s="260"/>
      <c r="M157" s="260"/>
      <c r="N157" s="260"/>
    </row>
    <row r="158" spans="2:14" s="184" customFormat="1" ht="13.5" x14ac:dyDescent="0.3">
      <c r="B158" s="276"/>
      <c r="C158" s="260"/>
      <c r="D158" s="260"/>
      <c r="E158" s="260"/>
      <c r="F158" s="260"/>
      <c r="G158" s="260"/>
      <c r="H158" s="260"/>
      <c r="I158" s="260"/>
      <c r="J158" s="260"/>
      <c r="K158" s="260"/>
      <c r="L158" s="260"/>
      <c r="M158" s="260"/>
      <c r="N158" s="260"/>
    </row>
    <row r="159" spans="2:14" s="184" customFormat="1" ht="13.5" x14ac:dyDescent="0.3">
      <c r="B159" s="260"/>
      <c r="C159" s="260"/>
      <c r="D159" s="260"/>
      <c r="E159" s="260"/>
      <c r="F159" s="260"/>
      <c r="G159" s="260"/>
      <c r="H159" s="260"/>
      <c r="I159" s="260"/>
      <c r="J159" s="260"/>
      <c r="K159" s="260"/>
      <c r="L159" s="260"/>
      <c r="M159" s="260"/>
      <c r="N159" s="260"/>
    </row>
    <row r="161" spans="2:14" s="47" customFormat="1" ht="13.5" x14ac:dyDescent="0.3">
      <c r="B161" s="262" t="s">
        <v>380</v>
      </c>
      <c r="C161" s="262"/>
      <c r="D161" s="262"/>
      <c r="E161" s="262"/>
      <c r="F161" s="262"/>
      <c r="G161" s="295">
        <v>2024</v>
      </c>
      <c r="H161" s="262"/>
      <c r="I161" s="262"/>
      <c r="J161" s="296"/>
      <c r="K161" s="262">
        <v>2023</v>
      </c>
      <c r="L161" s="262"/>
      <c r="M161" s="295">
        <v>2022</v>
      </c>
      <c r="N161" s="296"/>
    </row>
    <row r="162" spans="2:14" s="47" customFormat="1" ht="27.75" x14ac:dyDescent="0.3">
      <c r="B162" s="262"/>
      <c r="C162" s="262"/>
      <c r="D162" s="262"/>
      <c r="E162" s="262"/>
      <c r="F162" s="262"/>
      <c r="G162" s="26" t="s">
        <v>303</v>
      </c>
      <c r="H162" s="17" t="s">
        <v>306</v>
      </c>
      <c r="I162" s="16" t="s">
        <v>467</v>
      </c>
      <c r="J162" s="70" t="s">
        <v>881</v>
      </c>
      <c r="K162" s="17" t="s">
        <v>24</v>
      </c>
      <c r="L162" s="17" t="s">
        <v>25</v>
      </c>
      <c r="M162" s="26" t="s">
        <v>24</v>
      </c>
      <c r="N162" s="27" t="s">
        <v>25</v>
      </c>
    </row>
    <row r="163" spans="2:14" x14ac:dyDescent="0.3">
      <c r="B163" s="247" t="s">
        <v>379</v>
      </c>
      <c r="C163" s="247"/>
      <c r="D163" s="247"/>
      <c r="E163" s="247"/>
      <c r="F163" s="273"/>
      <c r="G163" s="29">
        <v>11440127</v>
      </c>
      <c r="H163" s="24">
        <v>5281901</v>
      </c>
      <c r="I163" s="24">
        <v>2425802</v>
      </c>
      <c r="J163" s="140">
        <v>19432710.140000001</v>
      </c>
      <c r="K163" s="131">
        <v>12119643</v>
      </c>
      <c r="L163" s="131">
        <v>1465418</v>
      </c>
      <c r="M163" s="130">
        <v>2444200</v>
      </c>
      <c r="N163" s="146">
        <v>1144238</v>
      </c>
    </row>
    <row r="164" spans="2:14" x14ac:dyDescent="0.3">
      <c r="B164" s="247" t="s">
        <v>378</v>
      </c>
      <c r="C164" s="247"/>
      <c r="D164" s="247"/>
      <c r="E164" s="247"/>
      <c r="F164" s="273"/>
      <c r="G164" s="29">
        <v>0</v>
      </c>
      <c r="H164" s="24">
        <v>0</v>
      </c>
      <c r="I164" s="24">
        <v>0</v>
      </c>
      <c r="J164" s="140">
        <v>0</v>
      </c>
      <c r="K164" s="131">
        <v>0</v>
      </c>
      <c r="L164" s="131">
        <v>0</v>
      </c>
      <c r="M164" s="130">
        <v>0</v>
      </c>
      <c r="N164" s="146">
        <v>0</v>
      </c>
    </row>
    <row r="165" spans="2:14" ht="16.5" x14ac:dyDescent="0.3">
      <c r="B165" s="247" t="s">
        <v>832</v>
      </c>
      <c r="C165" s="247"/>
      <c r="D165" s="247"/>
      <c r="E165" s="247"/>
      <c r="F165" s="273"/>
      <c r="G165" s="29">
        <v>3</v>
      </c>
      <c r="H165" s="24">
        <v>0</v>
      </c>
      <c r="I165" s="24">
        <v>1</v>
      </c>
      <c r="J165" s="140">
        <v>4</v>
      </c>
      <c r="K165" s="131">
        <v>2</v>
      </c>
      <c r="L165" s="131">
        <v>0</v>
      </c>
      <c r="M165" s="130">
        <v>1</v>
      </c>
      <c r="N165" s="146">
        <v>0</v>
      </c>
    </row>
    <row r="166" spans="2:14" x14ac:dyDescent="0.3">
      <c r="B166" s="247" t="s">
        <v>376</v>
      </c>
      <c r="C166" s="247"/>
      <c r="D166" s="247"/>
      <c r="E166" s="247"/>
      <c r="F166" s="273"/>
      <c r="G166" s="29">
        <v>9</v>
      </c>
      <c r="H166" s="24">
        <v>5</v>
      </c>
      <c r="I166" s="24">
        <v>1</v>
      </c>
      <c r="J166" s="140">
        <v>15</v>
      </c>
      <c r="K166" s="131" t="s">
        <v>45</v>
      </c>
      <c r="L166" s="131">
        <v>0</v>
      </c>
      <c r="M166" s="130" t="s">
        <v>45</v>
      </c>
      <c r="N166" s="146">
        <v>2</v>
      </c>
    </row>
    <row r="167" spans="2:14" ht="16.5" x14ac:dyDescent="0.3">
      <c r="B167" s="247" t="s">
        <v>833</v>
      </c>
      <c r="C167" s="247"/>
      <c r="D167" s="247"/>
      <c r="E167" s="247"/>
      <c r="F167" s="273"/>
      <c r="G167" s="29">
        <v>19</v>
      </c>
      <c r="H167" s="24">
        <v>22</v>
      </c>
      <c r="I167" s="24">
        <v>2</v>
      </c>
      <c r="J167" s="140">
        <v>43</v>
      </c>
      <c r="K167" s="131">
        <v>8</v>
      </c>
      <c r="L167" s="131">
        <v>18</v>
      </c>
      <c r="M167" s="130">
        <v>0</v>
      </c>
      <c r="N167" s="146">
        <v>16</v>
      </c>
    </row>
    <row r="168" spans="2:14" x14ac:dyDescent="0.3">
      <c r="B168" s="247" t="s">
        <v>375</v>
      </c>
      <c r="C168" s="247"/>
      <c r="D168" s="247"/>
      <c r="E168" s="247"/>
      <c r="F168" s="273"/>
      <c r="G168" s="29">
        <v>360</v>
      </c>
      <c r="H168" s="24">
        <v>58</v>
      </c>
      <c r="I168" s="24">
        <v>384</v>
      </c>
      <c r="J168" s="140">
        <v>802</v>
      </c>
      <c r="K168" s="131" t="s">
        <v>45</v>
      </c>
      <c r="L168" s="131">
        <v>0</v>
      </c>
      <c r="M168" s="130" t="s">
        <v>45</v>
      </c>
      <c r="N168" s="146">
        <v>31</v>
      </c>
    </row>
    <row r="169" spans="2:14" ht="16.5" x14ac:dyDescent="0.3">
      <c r="B169" s="247" t="s">
        <v>834</v>
      </c>
      <c r="C169" s="247"/>
      <c r="D169" s="247"/>
      <c r="E169" s="247"/>
      <c r="F169" s="273"/>
      <c r="G169" s="93">
        <v>0</v>
      </c>
      <c r="H169" s="92">
        <v>0</v>
      </c>
      <c r="I169" s="92">
        <v>0</v>
      </c>
      <c r="J169" s="151">
        <v>0</v>
      </c>
      <c r="K169" s="103">
        <f>K164/$K$163*1000000</f>
        <v>0</v>
      </c>
      <c r="L169" s="103">
        <v>0</v>
      </c>
      <c r="M169" s="104">
        <v>0</v>
      </c>
      <c r="N169" s="105">
        <v>0</v>
      </c>
    </row>
    <row r="170" spans="2:14" ht="16.5" x14ac:dyDescent="0.3">
      <c r="B170" s="247" t="s">
        <v>835</v>
      </c>
      <c r="C170" s="247"/>
      <c r="D170" s="247"/>
      <c r="E170" s="247"/>
      <c r="F170" s="273"/>
      <c r="G170" s="93">
        <v>0.2622348510641534</v>
      </c>
      <c r="H170" s="92">
        <v>0</v>
      </c>
      <c r="I170" s="92">
        <v>0.4122347990479025</v>
      </c>
      <c r="J170" s="151">
        <v>0.20583850482936294</v>
      </c>
      <c r="K170" s="103">
        <f>K165/$K$163*1000000</f>
        <v>0.16502136242791968</v>
      </c>
      <c r="L170" s="103">
        <v>0</v>
      </c>
      <c r="M170" s="104">
        <v>0.40913182227313644</v>
      </c>
      <c r="N170" s="105">
        <v>0</v>
      </c>
    </row>
    <row r="171" spans="2:14" ht="16.5" x14ac:dyDescent="0.3">
      <c r="B171" s="247" t="s">
        <v>836</v>
      </c>
      <c r="C171" s="247"/>
      <c r="D171" s="247"/>
      <c r="E171" s="247"/>
      <c r="F171" s="273"/>
      <c r="G171" s="93">
        <v>0.78670455319246024</v>
      </c>
      <c r="H171" s="92">
        <v>0.94662887471764434</v>
      </c>
      <c r="I171" s="92">
        <v>0.4122347990479025</v>
      </c>
      <c r="J171" s="151">
        <v>0.77189439311011099</v>
      </c>
      <c r="K171" s="131" t="s">
        <v>45</v>
      </c>
      <c r="L171" s="103">
        <v>0</v>
      </c>
      <c r="M171" s="130" t="s">
        <v>45</v>
      </c>
      <c r="N171" s="105">
        <v>1.7478881141860347</v>
      </c>
    </row>
    <row r="172" spans="2:14" ht="16.5" x14ac:dyDescent="0.3">
      <c r="B172" s="247" t="s">
        <v>837</v>
      </c>
      <c r="C172" s="247"/>
      <c r="D172" s="247"/>
      <c r="E172" s="247"/>
      <c r="F172" s="273"/>
      <c r="G172" s="93">
        <v>1.6608207234063048</v>
      </c>
      <c r="H172" s="92">
        <v>4.1651670487576347</v>
      </c>
      <c r="I172" s="92">
        <v>0.824469598095805</v>
      </c>
      <c r="J172" s="151">
        <v>2.2127639269156516</v>
      </c>
      <c r="K172" s="103">
        <f>K167/$K$163*1000000</f>
        <v>0.66008544971167871</v>
      </c>
      <c r="L172" s="103">
        <v>12.283184729544745</v>
      </c>
      <c r="M172" s="104">
        <v>0</v>
      </c>
      <c r="N172" s="105">
        <v>13.983104913488278</v>
      </c>
    </row>
    <row r="173" spans="2:14" ht="16.5" x14ac:dyDescent="0.3">
      <c r="B173" s="247" t="s">
        <v>838</v>
      </c>
      <c r="C173" s="247"/>
      <c r="D173" s="247"/>
      <c r="E173" s="247"/>
      <c r="F173" s="273"/>
      <c r="G173" s="93">
        <v>31.468182127698405</v>
      </c>
      <c r="H173" s="92">
        <v>10.980894946724673</v>
      </c>
      <c r="I173" s="92">
        <v>158.29816283439456</v>
      </c>
      <c r="J173" s="151">
        <v>41.27062021828727</v>
      </c>
      <c r="K173" s="131" t="s">
        <v>45</v>
      </c>
      <c r="L173" s="103">
        <v>0</v>
      </c>
      <c r="M173" s="130" t="s">
        <v>45</v>
      </c>
      <c r="N173" s="105">
        <v>27.092265769883539</v>
      </c>
    </row>
    <row r="174" spans="2:14" s="184" customFormat="1" ht="13.5" x14ac:dyDescent="0.3">
      <c r="B174" s="276" t="s">
        <v>839</v>
      </c>
      <c r="C174" s="260"/>
      <c r="D174" s="260"/>
      <c r="E174" s="260"/>
      <c r="F174" s="260"/>
      <c r="G174" s="260"/>
      <c r="H174" s="260"/>
      <c r="I174" s="260"/>
      <c r="J174" s="260"/>
      <c r="K174" s="260"/>
      <c r="L174" s="260"/>
      <c r="M174" s="260"/>
      <c r="N174" s="260"/>
    </row>
    <row r="175" spans="2:14" s="184" customFormat="1" ht="13.5" x14ac:dyDescent="0.3">
      <c r="B175" s="276"/>
      <c r="C175" s="260"/>
      <c r="D175" s="260"/>
      <c r="E175" s="260"/>
      <c r="F175" s="260"/>
      <c r="G175" s="260"/>
      <c r="H175" s="260"/>
      <c r="I175" s="260"/>
      <c r="J175" s="260"/>
      <c r="K175" s="260"/>
      <c r="L175" s="260"/>
      <c r="M175" s="260"/>
      <c r="N175" s="260"/>
    </row>
    <row r="176" spans="2:14" s="184" customFormat="1" ht="13.5" x14ac:dyDescent="0.3">
      <c r="B176" s="276"/>
      <c r="C176" s="260"/>
      <c r="D176" s="260"/>
      <c r="E176" s="260"/>
      <c r="F176" s="260"/>
      <c r="G176" s="260"/>
      <c r="H176" s="260"/>
      <c r="I176" s="260"/>
      <c r="J176" s="260"/>
      <c r="K176" s="260"/>
      <c r="L176" s="260"/>
      <c r="M176" s="260"/>
      <c r="N176" s="260"/>
    </row>
    <row r="177" spans="2:14" s="184" customFormat="1" ht="13.5" x14ac:dyDescent="0.3">
      <c r="B177" s="276"/>
      <c r="C177" s="260"/>
      <c r="D177" s="260"/>
      <c r="E177" s="260"/>
      <c r="F177" s="260"/>
      <c r="G177" s="260"/>
      <c r="H177" s="260"/>
      <c r="I177" s="260"/>
      <c r="J177" s="260"/>
      <c r="K177" s="260"/>
      <c r="L177" s="260"/>
      <c r="M177" s="260"/>
      <c r="N177" s="260"/>
    </row>
    <row r="178" spans="2:14" s="184" customFormat="1" ht="13.5" x14ac:dyDescent="0.3">
      <c r="B178" s="260"/>
      <c r="C178" s="260"/>
      <c r="D178" s="260"/>
      <c r="E178" s="260"/>
      <c r="F178" s="260"/>
      <c r="G178" s="260"/>
      <c r="H178" s="260"/>
      <c r="I178" s="260"/>
      <c r="J178" s="260"/>
      <c r="K178" s="260"/>
      <c r="L178" s="260"/>
      <c r="M178" s="260"/>
      <c r="N178" s="260"/>
    </row>
    <row r="180" spans="2:14" s="47" customFormat="1" ht="13.5" x14ac:dyDescent="0.3">
      <c r="B180" s="263" t="s">
        <v>388</v>
      </c>
      <c r="C180" s="263"/>
      <c r="D180" s="263"/>
      <c r="E180" s="263"/>
      <c r="F180" s="263"/>
      <c r="G180" s="295">
        <v>2024</v>
      </c>
      <c r="H180" s="262"/>
      <c r="I180" s="262"/>
      <c r="J180" s="296"/>
      <c r="K180" s="262">
        <v>2023</v>
      </c>
      <c r="L180" s="262"/>
      <c r="M180" s="295">
        <v>2022</v>
      </c>
      <c r="N180" s="296"/>
    </row>
    <row r="181" spans="2:14" s="47" customFormat="1" ht="27.75" x14ac:dyDescent="0.3">
      <c r="B181" s="263"/>
      <c r="C181" s="263"/>
      <c r="D181" s="263"/>
      <c r="E181" s="263"/>
      <c r="F181" s="263"/>
      <c r="G181" s="26" t="s">
        <v>303</v>
      </c>
      <c r="H181" s="17" t="s">
        <v>306</v>
      </c>
      <c r="I181" s="16" t="s">
        <v>467</v>
      </c>
      <c r="J181" s="70" t="s">
        <v>880</v>
      </c>
      <c r="K181" s="17" t="s">
        <v>24</v>
      </c>
      <c r="L181" s="17" t="s">
        <v>25</v>
      </c>
      <c r="M181" s="26" t="s">
        <v>24</v>
      </c>
      <c r="N181" s="27" t="s">
        <v>25</v>
      </c>
    </row>
    <row r="182" spans="2:14" x14ac:dyDescent="0.3">
      <c r="B182" s="247" t="s">
        <v>379</v>
      </c>
      <c r="C182" s="247"/>
      <c r="D182" s="247"/>
      <c r="E182" s="247"/>
      <c r="F182" s="273"/>
      <c r="G182" s="29">
        <v>12213932</v>
      </c>
      <c r="H182" s="24">
        <v>5383153</v>
      </c>
      <c r="I182" s="24">
        <v>2840318</v>
      </c>
      <c r="J182" s="140">
        <v>22013603.042861111</v>
      </c>
      <c r="K182" s="131">
        <f t="shared" ref="K182:N182" si="7">K145+K163</f>
        <v>13638642</v>
      </c>
      <c r="L182" s="131">
        <f t="shared" si="7"/>
        <v>1866258</v>
      </c>
      <c r="M182" s="130">
        <f t="shared" si="7"/>
        <v>3809080</v>
      </c>
      <c r="N182" s="146">
        <f t="shared" si="7"/>
        <v>1490078</v>
      </c>
    </row>
    <row r="183" spans="2:14" x14ac:dyDescent="0.3">
      <c r="B183" s="247" t="s">
        <v>378</v>
      </c>
      <c r="C183" s="247"/>
      <c r="D183" s="247"/>
      <c r="E183" s="247"/>
      <c r="F183" s="273"/>
      <c r="G183" s="29">
        <v>0</v>
      </c>
      <c r="H183" s="24">
        <v>0</v>
      </c>
      <c r="I183" s="24">
        <v>0</v>
      </c>
      <c r="J183" s="140">
        <v>0</v>
      </c>
      <c r="K183" s="131">
        <f t="shared" ref="K183:N183" si="8">K146+K164</f>
        <v>0</v>
      </c>
      <c r="L183" s="131">
        <f t="shared" si="8"/>
        <v>0</v>
      </c>
      <c r="M183" s="130">
        <f t="shared" si="8"/>
        <v>0</v>
      </c>
      <c r="N183" s="146">
        <f t="shared" si="8"/>
        <v>0</v>
      </c>
    </row>
    <row r="184" spans="2:14" ht="16.5" x14ac:dyDescent="0.3">
      <c r="B184" s="247" t="s">
        <v>381</v>
      </c>
      <c r="C184" s="247"/>
      <c r="D184" s="247"/>
      <c r="E184" s="247"/>
      <c r="F184" s="273"/>
      <c r="G184" s="29">
        <v>3</v>
      </c>
      <c r="H184" s="24">
        <v>0</v>
      </c>
      <c r="I184" s="24">
        <v>1</v>
      </c>
      <c r="J184" s="140">
        <v>4</v>
      </c>
      <c r="K184" s="131">
        <f t="shared" ref="K184:N184" si="9">K147+K165</f>
        <v>2</v>
      </c>
      <c r="L184" s="131">
        <f t="shared" si="9"/>
        <v>0</v>
      </c>
      <c r="M184" s="130">
        <f t="shared" si="9"/>
        <v>1</v>
      </c>
      <c r="N184" s="146">
        <f t="shared" si="9"/>
        <v>0</v>
      </c>
    </row>
    <row r="185" spans="2:14" x14ac:dyDescent="0.3">
      <c r="B185" s="247" t="s">
        <v>376</v>
      </c>
      <c r="C185" s="247"/>
      <c r="D185" s="247"/>
      <c r="E185" s="247"/>
      <c r="F185" s="273"/>
      <c r="G185" s="29">
        <v>9</v>
      </c>
      <c r="H185" s="24">
        <v>5</v>
      </c>
      <c r="I185" s="24">
        <v>1</v>
      </c>
      <c r="J185" s="140">
        <v>15</v>
      </c>
      <c r="K185" s="131" t="s">
        <v>45</v>
      </c>
      <c r="L185" s="131">
        <f t="shared" ref="L185:N185" si="10">L148+L166</f>
        <v>0</v>
      </c>
      <c r="M185" s="130" t="s">
        <v>45</v>
      </c>
      <c r="N185" s="146">
        <f t="shared" si="10"/>
        <v>3</v>
      </c>
    </row>
    <row r="186" spans="2:14" ht="16.5" x14ac:dyDescent="0.3">
      <c r="B186" s="247" t="s">
        <v>382</v>
      </c>
      <c r="C186" s="247"/>
      <c r="D186" s="247"/>
      <c r="E186" s="247"/>
      <c r="F186" s="273"/>
      <c r="G186" s="29">
        <v>19</v>
      </c>
      <c r="H186" s="24">
        <v>22</v>
      </c>
      <c r="I186" s="24">
        <v>2</v>
      </c>
      <c r="J186" s="140">
        <v>43</v>
      </c>
      <c r="K186" s="131">
        <f t="shared" ref="K186:N186" si="11">K149+K167</f>
        <v>9</v>
      </c>
      <c r="L186" s="131">
        <f t="shared" si="11"/>
        <v>18</v>
      </c>
      <c r="M186" s="130">
        <f t="shared" si="11"/>
        <v>0</v>
      </c>
      <c r="N186" s="146">
        <f t="shared" si="11"/>
        <v>18</v>
      </c>
    </row>
    <row r="187" spans="2:14" x14ac:dyDescent="0.3">
      <c r="B187" s="247" t="s">
        <v>375</v>
      </c>
      <c r="C187" s="247"/>
      <c r="D187" s="247"/>
      <c r="E187" s="247"/>
      <c r="F187" s="273"/>
      <c r="G187" s="29">
        <v>360</v>
      </c>
      <c r="H187" s="24">
        <v>58</v>
      </c>
      <c r="I187" s="24">
        <v>384</v>
      </c>
      <c r="J187" s="140">
        <v>802</v>
      </c>
      <c r="K187" s="131" t="s">
        <v>45</v>
      </c>
      <c r="L187" s="131">
        <f>L150+L168</f>
        <v>0</v>
      </c>
      <c r="M187" s="130" t="s">
        <v>45</v>
      </c>
      <c r="N187" s="146">
        <f>N150+N168</f>
        <v>32</v>
      </c>
    </row>
    <row r="188" spans="2:14" ht="16.5" x14ac:dyDescent="0.3">
      <c r="B188" s="247" t="s">
        <v>383</v>
      </c>
      <c r="C188" s="247"/>
      <c r="D188" s="247"/>
      <c r="E188" s="247"/>
      <c r="F188" s="273"/>
      <c r="G188" s="93">
        <v>0</v>
      </c>
      <c r="H188" s="92">
        <v>0</v>
      </c>
      <c r="I188" s="92">
        <v>0</v>
      </c>
      <c r="J188" s="151">
        <v>0</v>
      </c>
      <c r="K188" s="103">
        <f>K183/$K$182*1000000</f>
        <v>0</v>
      </c>
      <c r="L188" s="103">
        <f>L183/$L$182*1000000</f>
        <v>0</v>
      </c>
      <c r="M188" s="104">
        <f>M183/$M$182*1000000</f>
        <v>0</v>
      </c>
      <c r="N188" s="105">
        <f>N183/$N$182*1000000</f>
        <v>0</v>
      </c>
    </row>
    <row r="189" spans="2:14" ht="16.5" x14ac:dyDescent="0.3">
      <c r="B189" s="247" t="s">
        <v>384</v>
      </c>
      <c r="C189" s="247"/>
      <c r="D189" s="247"/>
      <c r="E189" s="247"/>
      <c r="F189" s="273"/>
      <c r="G189" s="93">
        <v>0.24562114804634577</v>
      </c>
      <c r="H189" s="92">
        <v>0</v>
      </c>
      <c r="I189" s="92">
        <v>0.35207325376947229</v>
      </c>
      <c r="J189" s="151">
        <v>0.18170582944608776</v>
      </c>
      <c r="K189" s="103">
        <f t="shared" ref="K189:K191" si="12">K184/$K$182*1000000</f>
        <v>0.14664216569362259</v>
      </c>
      <c r="L189" s="103">
        <f t="shared" ref="L189:L192" si="13">L184/$L$182*1000000</f>
        <v>0</v>
      </c>
      <c r="M189" s="104">
        <f t="shared" ref="M189:M191" si="14">M184/$M$182*1000000</f>
        <v>0.26253058481313074</v>
      </c>
      <c r="N189" s="105">
        <f t="shared" ref="N189:N192" si="15">N184/$N$182*1000000</f>
        <v>0</v>
      </c>
    </row>
    <row r="190" spans="2:14" ht="16.5" x14ac:dyDescent="0.3">
      <c r="B190" s="247" t="s">
        <v>385</v>
      </c>
      <c r="C190" s="247"/>
      <c r="D190" s="247"/>
      <c r="E190" s="247"/>
      <c r="F190" s="273"/>
      <c r="G190" s="93">
        <v>0.73686344413903737</v>
      </c>
      <c r="H190" s="92">
        <v>0.92882368381504299</v>
      </c>
      <c r="I190" s="92">
        <v>0.35207325376947229</v>
      </c>
      <c r="J190" s="151">
        <v>0.68139686042282921</v>
      </c>
      <c r="K190" s="103" t="s">
        <v>45</v>
      </c>
      <c r="L190" s="103">
        <f t="shared" si="13"/>
        <v>0</v>
      </c>
      <c r="M190" s="104" t="s">
        <v>45</v>
      </c>
      <c r="N190" s="105">
        <f t="shared" si="15"/>
        <v>2.0133174236516478</v>
      </c>
    </row>
    <row r="191" spans="2:14" ht="16.5" x14ac:dyDescent="0.3">
      <c r="B191" s="247" t="s">
        <v>386</v>
      </c>
      <c r="C191" s="247"/>
      <c r="D191" s="247"/>
      <c r="E191" s="247"/>
      <c r="F191" s="273"/>
      <c r="G191" s="93">
        <v>1.5556006042935233</v>
      </c>
      <c r="H191" s="92">
        <v>4.0868242087861892</v>
      </c>
      <c r="I191" s="92">
        <v>0.70414650753894459</v>
      </c>
      <c r="J191" s="151">
        <v>1.9533376665454436</v>
      </c>
      <c r="K191" s="103">
        <f t="shared" si="12"/>
        <v>0.65988974562130165</v>
      </c>
      <c r="L191" s="103">
        <f t="shared" si="13"/>
        <v>9.6449687020765609</v>
      </c>
      <c r="M191" s="104">
        <f t="shared" si="14"/>
        <v>0</v>
      </c>
      <c r="N191" s="105">
        <f t="shared" si="15"/>
        <v>12.079904541909885</v>
      </c>
    </row>
    <row r="192" spans="2:14" ht="16.5" x14ac:dyDescent="0.3">
      <c r="B192" s="247" t="s">
        <v>387</v>
      </c>
      <c r="C192" s="247"/>
      <c r="D192" s="247"/>
      <c r="E192" s="247"/>
      <c r="F192" s="273"/>
      <c r="G192" s="93">
        <v>29.474537765561493</v>
      </c>
      <c r="H192" s="92">
        <v>10.774354732254498</v>
      </c>
      <c r="I192" s="92">
        <v>135.19612944747738</v>
      </c>
      <c r="J192" s="151">
        <v>36.432018803940601</v>
      </c>
      <c r="K192" s="103" t="s">
        <v>45</v>
      </c>
      <c r="L192" s="103">
        <f t="shared" si="13"/>
        <v>0</v>
      </c>
      <c r="M192" s="104" t="s">
        <v>45</v>
      </c>
      <c r="N192" s="105">
        <f t="shared" si="15"/>
        <v>21.475385852284244</v>
      </c>
    </row>
    <row r="193" spans="1:14" s="184" customFormat="1" ht="13.5" x14ac:dyDescent="0.3">
      <c r="B193" s="276" t="s">
        <v>831</v>
      </c>
      <c r="C193" s="260"/>
      <c r="D193" s="260"/>
      <c r="E193" s="260"/>
      <c r="F193" s="260"/>
      <c r="G193" s="260"/>
      <c r="H193" s="260"/>
      <c r="I193" s="260"/>
      <c r="J193" s="260"/>
      <c r="K193" s="260"/>
      <c r="L193" s="260"/>
      <c r="M193" s="260"/>
      <c r="N193" s="260"/>
    </row>
    <row r="194" spans="1:14" s="184" customFormat="1" ht="13.5" x14ac:dyDescent="0.3">
      <c r="B194" s="276"/>
      <c r="C194" s="260"/>
      <c r="D194" s="260"/>
      <c r="E194" s="260"/>
      <c r="F194" s="260"/>
      <c r="G194" s="260"/>
      <c r="H194" s="260"/>
      <c r="I194" s="260"/>
      <c r="J194" s="260"/>
      <c r="K194" s="260"/>
      <c r="L194" s="260"/>
      <c r="M194" s="260"/>
      <c r="N194" s="260"/>
    </row>
    <row r="195" spans="1:14" s="184" customFormat="1" ht="13.5" x14ac:dyDescent="0.3">
      <c r="B195" s="276"/>
      <c r="C195" s="260"/>
      <c r="D195" s="260"/>
      <c r="E195" s="260"/>
      <c r="F195" s="260"/>
      <c r="G195" s="260"/>
      <c r="H195" s="260"/>
      <c r="I195" s="260"/>
      <c r="J195" s="260"/>
      <c r="K195" s="260"/>
      <c r="L195" s="260"/>
      <c r="M195" s="260"/>
      <c r="N195" s="260"/>
    </row>
    <row r="196" spans="1:14" s="184" customFormat="1" ht="13.5" x14ac:dyDescent="0.3">
      <c r="B196" s="260"/>
      <c r="C196" s="260"/>
      <c r="D196" s="260"/>
      <c r="E196" s="260"/>
      <c r="F196" s="260"/>
      <c r="G196" s="260"/>
      <c r="H196" s="260"/>
      <c r="I196" s="260"/>
      <c r="J196" s="260"/>
      <c r="K196" s="260"/>
      <c r="L196" s="260"/>
      <c r="M196" s="260"/>
      <c r="N196" s="260"/>
    </row>
    <row r="199" spans="1:14" x14ac:dyDescent="0.3">
      <c r="A199" s="20"/>
      <c r="B199" s="261" t="s">
        <v>234</v>
      </c>
      <c r="C199" s="261"/>
      <c r="D199" s="261"/>
      <c r="E199" s="261"/>
      <c r="F199" s="261"/>
      <c r="G199" s="261"/>
      <c r="H199" s="261"/>
      <c r="I199" s="261"/>
      <c r="J199" s="261"/>
      <c r="K199" s="261"/>
      <c r="L199" s="261"/>
      <c r="M199" s="261"/>
      <c r="N199" s="261"/>
    </row>
    <row r="200" spans="1:14" x14ac:dyDescent="0.3">
      <c r="A200" s="20"/>
      <c r="B200" s="261"/>
      <c r="C200" s="261"/>
      <c r="D200" s="261"/>
      <c r="E200" s="261"/>
      <c r="F200" s="261"/>
      <c r="G200" s="261"/>
      <c r="H200" s="261"/>
      <c r="I200" s="261"/>
      <c r="J200" s="261"/>
      <c r="K200" s="261"/>
      <c r="L200" s="261"/>
      <c r="M200" s="261"/>
      <c r="N200" s="261"/>
    </row>
    <row r="202" spans="1:14" s="47" customFormat="1" ht="13.5" x14ac:dyDescent="0.3">
      <c r="B202" s="263" t="s">
        <v>389</v>
      </c>
      <c r="C202" s="263"/>
      <c r="D202" s="263"/>
      <c r="E202" s="263"/>
      <c r="F202" s="263"/>
      <c r="G202" s="295">
        <v>2024</v>
      </c>
      <c r="H202" s="262"/>
      <c r="I202" s="262"/>
      <c r="J202" s="296"/>
      <c r="K202" s="262">
        <v>2023</v>
      </c>
      <c r="L202" s="262"/>
      <c r="M202" s="295">
        <v>2022</v>
      </c>
      <c r="N202" s="296"/>
    </row>
    <row r="203" spans="1:14" s="47" customFormat="1" ht="25.5" x14ac:dyDescent="0.3">
      <c r="B203" s="263"/>
      <c r="C203" s="263"/>
      <c r="D203" s="263"/>
      <c r="E203" s="263"/>
      <c r="F203" s="263"/>
      <c r="G203" s="26" t="s">
        <v>303</v>
      </c>
      <c r="H203" s="17" t="s">
        <v>306</v>
      </c>
      <c r="I203" s="16" t="s">
        <v>467</v>
      </c>
      <c r="J203" s="70" t="s">
        <v>879</v>
      </c>
      <c r="K203" s="17" t="s">
        <v>24</v>
      </c>
      <c r="L203" s="17" t="s">
        <v>25</v>
      </c>
      <c r="M203" s="26" t="s">
        <v>24</v>
      </c>
      <c r="N203" s="27" t="s">
        <v>25</v>
      </c>
    </row>
    <row r="204" spans="1:14" x14ac:dyDescent="0.3">
      <c r="B204" s="247" t="s">
        <v>390</v>
      </c>
      <c r="C204" s="247"/>
      <c r="D204" s="247"/>
      <c r="E204" s="247"/>
      <c r="F204" s="273"/>
      <c r="G204" s="104">
        <f>G149/G145*200000</f>
        <v>0</v>
      </c>
      <c r="H204" s="103">
        <v>0</v>
      </c>
      <c r="I204" s="103">
        <v>0</v>
      </c>
      <c r="J204" s="105">
        <f>J149/J145*200000</f>
        <v>0</v>
      </c>
      <c r="K204" s="103">
        <f>K149/K145*200000</f>
        <v>0.13166565613275585</v>
      </c>
      <c r="L204" s="103">
        <v>0</v>
      </c>
      <c r="M204" s="104">
        <v>0</v>
      </c>
      <c r="N204" s="105">
        <f>N149/N145*200000</f>
        <v>1.1566042100393246</v>
      </c>
    </row>
    <row r="205" spans="1:14" x14ac:dyDescent="0.3">
      <c r="B205" s="247" t="s">
        <v>377</v>
      </c>
      <c r="C205" s="247"/>
      <c r="D205" s="247"/>
      <c r="E205" s="247"/>
      <c r="F205" s="273"/>
      <c r="G205" s="104">
        <v>0</v>
      </c>
      <c r="H205" s="103">
        <v>0</v>
      </c>
      <c r="I205" s="103">
        <v>0</v>
      </c>
      <c r="J205" s="105">
        <v>0</v>
      </c>
      <c r="K205" s="103">
        <v>0</v>
      </c>
      <c r="L205" s="103">
        <v>0</v>
      </c>
      <c r="M205" s="104">
        <v>0</v>
      </c>
      <c r="N205" s="105">
        <v>0</v>
      </c>
    </row>
    <row r="206" spans="1:14" ht="16.5" customHeight="1" x14ac:dyDescent="0.3">
      <c r="B206" s="248" t="s">
        <v>557</v>
      </c>
      <c r="C206" s="248"/>
      <c r="D206" s="248"/>
      <c r="E206" s="248"/>
      <c r="F206" s="248"/>
      <c r="G206" s="258" t="s">
        <v>45</v>
      </c>
      <c r="H206" s="341" t="s">
        <v>45</v>
      </c>
      <c r="I206" s="341" t="s">
        <v>45</v>
      </c>
      <c r="J206" s="339">
        <f>(11815+238+5700)/1126</f>
        <v>15.766429840142095</v>
      </c>
      <c r="K206" s="258" t="s">
        <v>45</v>
      </c>
      <c r="L206" s="339" t="s">
        <v>45</v>
      </c>
      <c r="M206" s="258" t="s">
        <v>45</v>
      </c>
      <c r="N206" s="339" t="s">
        <v>45</v>
      </c>
    </row>
    <row r="207" spans="1:14" x14ac:dyDescent="0.3">
      <c r="B207" s="248"/>
      <c r="C207" s="248"/>
      <c r="D207" s="248"/>
      <c r="E207" s="248"/>
      <c r="F207" s="248"/>
      <c r="G207" s="259"/>
      <c r="H207" s="342"/>
      <c r="I207" s="342"/>
      <c r="J207" s="340"/>
      <c r="K207" s="259"/>
      <c r="L207" s="340"/>
      <c r="M207" s="259"/>
      <c r="N207" s="340"/>
    </row>
    <row r="208" spans="1:14" s="184" customFormat="1" ht="13.5" customHeight="1" x14ac:dyDescent="0.3">
      <c r="B208" s="266" t="s">
        <v>840</v>
      </c>
      <c r="C208" s="266"/>
      <c r="D208" s="266"/>
      <c r="E208" s="266"/>
      <c r="F208" s="266"/>
      <c r="G208" s="266"/>
      <c r="H208" s="266"/>
      <c r="I208" s="266"/>
      <c r="J208" s="266"/>
      <c r="K208" s="266"/>
      <c r="L208" s="266"/>
      <c r="M208" s="266"/>
      <c r="N208" s="266"/>
    </row>
    <row r="209" spans="1:14" s="184" customFormat="1" ht="13.5" customHeight="1" x14ac:dyDescent="0.3">
      <c r="B209" s="286"/>
      <c r="C209" s="286"/>
      <c r="D209" s="286"/>
      <c r="E209" s="286"/>
      <c r="F209" s="286"/>
      <c r="G209" s="286"/>
      <c r="H209" s="286"/>
      <c r="I209" s="286"/>
      <c r="J209" s="286"/>
      <c r="K209" s="286"/>
      <c r="L209" s="286"/>
      <c r="M209" s="286"/>
      <c r="N209" s="286"/>
    </row>
    <row r="210" spans="1:14" s="184" customFormat="1" ht="13.5" customHeight="1" x14ac:dyDescent="0.3">
      <c r="B210" s="267"/>
      <c r="C210" s="267"/>
      <c r="D210" s="267"/>
      <c r="E210" s="267"/>
      <c r="F210" s="267"/>
      <c r="G210" s="267"/>
      <c r="H210" s="267"/>
      <c r="I210" s="267"/>
      <c r="J210" s="267"/>
      <c r="K210" s="267"/>
      <c r="L210" s="267"/>
      <c r="M210" s="267"/>
      <c r="N210" s="267"/>
    </row>
    <row r="212" spans="1:14" s="47" customFormat="1" ht="13.5" x14ac:dyDescent="0.3">
      <c r="B212" s="263" t="s">
        <v>392</v>
      </c>
      <c r="C212" s="263"/>
      <c r="D212" s="263"/>
      <c r="E212" s="263"/>
      <c r="F212" s="263"/>
      <c r="G212" s="295">
        <v>2024</v>
      </c>
      <c r="H212" s="262"/>
      <c r="I212" s="262"/>
      <c r="J212" s="296"/>
      <c r="K212" s="262">
        <v>2023</v>
      </c>
      <c r="L212" s="262"/>
      <c r="M212" s="295">
        <v>2022</v>
      </c>
      <c r="N212" s="296"/>
    </row>
    <row r="213" spans="1:14" s="47" customFormat="1" ht="25.5" x14ac:dyDescent="0.3">
      <c r="B213" s="263"/>
      <c r="C213" s="263"/>
      <c r="D213" s="263"/>
      <c r="E213" s="263"/>
      <c r="F213" s="263"/>
      <c r="G213" s="26" t="s">
        <v>303</v>
      </c>
      <c r="H213" s="17" t="s">
        <v>306</v>
      </c>
      <c r="I213" s="16" t="s">
        <v>467</v>
      </c>
      <c r="J213" s="70" t="s">
        <v>879</v>
      </c>
      <c r="K213" s="17" t="s">
        <v>24</v>
      </c>
      <c r="L213" s="17" t="s">
        <v>25</v>
      </c>
      <c r="M213" s="26" t="s">
        <v>24</v>
      </c>
      <c r="N213" s="27" t="s">
        <v>25</v>
      </c>
    </row>
    <row r="214" spans="1:14" x14ac:dyDescent="0.3">
      <c r="B214" s="247" t="s">
        <v>390</v>
      </c>
      <c r="C214" s="247"/>
      <c r="D214" s="247"/>
      <c r="E214" s="247"/>
      <c r="F214" s="273"/>
      <c r="G214" s="104">
        <f t="shared" ref="G214:L214" si="16">G167/G163*200000</f>
        <v>0.33216414468126099</v>
      </c>
      <c r="H214" s="103">
        <f t="shared" si="16"/>
        <v>0.83303340975152695</v>
      </c>
      <c r="I214" s="103">
        <f t="shared" si="16"/>
        <v>0.164893919619161</v>
      </c>
      <c r="J214" s="105">
        <f t="shared" si="16"/>
        <v>0.44255278538313031</v>
      </c>
      <c r="K214" s="103">
        <f t="shared" si="16"/>
        <v>0.13201708994233574</v>
      </c>
      <c r="L214" s="103">
        <f t="shared" si="16"/>
        <v>2.456636945908949</v>
      </c>
      <c r="M214" s="104">
        <v>0</v>
      </c>
      <c r="N214" s="105">
        <f>N167/N163*200000</f>
        <v>2.7966209826976556</v>
      </c>
    </row>
    <row r="215" spans="1:14" x14ac:dyDescent="0.3">
      <c r="B215" s="247" t="s">
        <v>377</v>
      </c>
      <c r="C215" s="247"/>
      <c r="D215" s="247"/>
      <c r="E215" s="247"/>
      <c r="F215" s="273"/>
      <c r="G215" s="104">
        <v>0</v>
      </c>
      <c r="H215" s="103">
        <v>0</v>
      </c>
      <c r="I215" s="103">
        <v>0</v>
      </c>
      <c r="J215" s="105">
        <v>0</v>
      </c>
      <c r="K215" s="103">
        <v>0</v>
      </c>
      <c r="L215" s="103">
        <v>0</v>
      </c>
      <c r="M215" s="104">
        <v>0</v>
      </c>
      <c r="N215" s="105">
        <v>0</v>
      </c>
    </row>
    <row r="216" spans="1:14" ht="16.5" customHeight="1" x14ac:dyDescent="0.3">
      <c r="B216" s="248" t="s">
        <v>391</v>
      </c>
      <c r="C216" s="248"/>
      <c r="D216" s="248"/>
      <c r="E216" s="248"/>
      <c r="F216" s="248"/>
      <c r="G216" s="258" t="s">
        <v>45</v>
      </c>
      <c r="H216" s="341" t="s">
        <v>45</v>
      </c>
      <c r="I216" s="341" t="s">
        <v>45</v>
      </c>
      <c r="J216" s="339">
        <f>(113041+176568+20200)/9770</f>
        <v>31.710235414534289</v>
      </c>
      <c r="K216" s="258" t="s">
        <v>45</v>
      </c>
      <c r="L216" s="339" t="s">
        <v>45</v>
      </c>
      <c r="M216" s="258" t="s">
        <v>45</v>
      </c>
      <c r="N216" s="339" t="s">
        <v>45</v>
      </c>
    </row>
    <row r="217" spans="1:14" x14ac:dyDescent="0.3">
      <c r="B217" s="248"/>
      <c r="C217" s="248"/>
      <c r="D217" s="248"/>
      <c r="E217" s="248"/>
      <c r="F217" s="248"/>
      <c r="G217" s="259"/>
      <c r="H217" s="342"/>
      <c r="I217" s="342"/>
      <c r="J217" s="340"/>
      <c r="K217" s="259"/>
      <c r="L217" s="340"/>
      <c r="M217" s="259"/>
      <c r="N217" s="340"/>
    </row>
    <row r="218" spans="1:14" s="184" customFormat="1" ht="13.5" customHeight="1" x14ac:dyDescent="0.3">
      <c r="B218" s="266" t="s">
        <v>841</v>
      </c>
      <c r="C218" s="266"/>
      <c r="D218" s="266"/>
      <c r="E218" s="266"/>
      <c r="F218" s="266"/>
      <c r="G218" s="266"/>
      <c r="H218" s="266"/>
      <c r="I218" s="266"/>
      <c r="J218" s="266"/>
      <c r="K218" s="266"/>
      <c r="L218" s="266"/>
      <c r="M218" s="266"/>
      <c r="N218" s="266"/>
    </row>
    <row r="219" spans="1:14" s="184" customFormat="1" ht="13.5" customHeight="1" x14ac:dyDescent="0.3">
      <c r="B219" s="286"/>
      <c r="C219" s="286"/>
      <c r="D219" s="286"/>
      <c r="E219" s="286"/>
      <c r="F219" s="286"/>
      <c r="G219" s="286"/>
      <c r="H219" s="286"/>
      <c r="I219" s="286"/>
      <c r="J219" s="286"/>
      <c r="K219" s="286"/>
      <c r="L219" s="286"/>
      <c r="M219" s="286"/>
      <c r="N219" s="286"/>
    </row>
    <row r="220" spans="1:14" s="184" customFormat="1" ht="13.5" customHeight="1" x14ac:dyDescent="0.3">
      <c r="B220" s="267"/>
      <c r="C220" s="267"/>
      <c r="D220" s="267"/>
      <c r="E220" s="267"/>
      <c r="F220" s="267"/>
      <c r="G220" s="267"/>
      <c r="H220" s="267"/>
      <c r="I220" s="267"/>
      <c r="J220" s="267"/>
      <c r="K220" s="267"/>
      <c r="L220" s="267"/>
      <c r="M220" s="267"/>
      <c r="N220" s="267"/>
    </row>
    <row r="223" spans="1:14" x14ac:dyDescent="0.3">
      <c r="A223" s="20"/>
      <c r="B223" s="21" t="s">
        <v>235</v>
      </c>
      <c r="C223" s="20"/>
      <c r="D223" s="20"/>
      <c r="E223" s="20"/>
      <c r="F223" s="20"/>
      <c r="G223" s="20"/>
      <c r="H223" s="20"/>
      <c r="I223" s="20"/>
      <c r="J223" s="20"/>
      <c r="K223" s="20"/>
      <c r="L223" s="20"/>
      <c r="M223" s="20"/>
      <c r="N223" s="20"/>
    </row>
    <row r="225" spans="1:14" x14ac:dyDescent="0.3">
      <c r="B225" s="235" t="s">
        <v>558</v>
      </c>
      <c r="C225" s="235"/>
      <c r="D225" s="235"/>
      <c r="E225" s="235"/>
      <c r="F225" s="235"/>
      <c r="G225" s="235"/>
      <c r="H225" s="235"/>
      <c r="I225" s="235"/>
      <c r="J225" s="235"/>
      <c r="K225" s="235"/>
      <c r="L225" s="235"/>
      <c r="M225" s="235"/>
      <c r="N225" s="235"/>
    </row>
    <row r="228" spans="1:14" x14ac:dyDescent="0.3">
      <c r="A228" s="20"/>
      <c r="B228" s="21" t="s">
        <v>237</v>
      </c>
      <c r="C228" s="20"/>
      <c r="D228" s="20"/>
      <c r="E228" s="20"/>
      <c r="F228" s="20"/>
      <c r="G228" s="20"/>
      <c r="H228" s="20"/>
      <c r="I228" s="20"/>
      <c r="J228" s="20"/>
      <c r="K228" s="20"/>
      <c r="L228" s="20"/>
      <c r="M228" s="20"/>
      <c r="N228" s="20"/>
    </row>
    <row r="230" spans="1:14" x14ac:dyDescent="0.3">
      <c r="B230" s="238" t="s">
        <v>395</v>
      </c>
      <c r="C230" s="238"/>
      <c r="D230" s="238"/>
      <c r="E230" s="238"/>
      <c r="F230" s="238"/>
      <c r="G230" s="238"/>
      <c r="H230" s="238"/>
      <c r="I230" s="238"/>
      <c r="J230" s="238"/>
      <c r="K230" s="238"/>
      <c r="L230" s="238"/>
      <c r="M230" s="238"/>
      <c r="N230" s="238"/>
    </row>
    <row r="231" spans="1:14" x14ac:dyDescent="0.3">
      <c r="B231" s="238"/>
      <c r="C231" s="238"/>
      <c r="D231" s="238"/>
      <c r="E231" s="238"/>
      <c r="F231" s="238"/>
      <c r="G231" s="238"/>
      <c r="H231" s="238"/>
      <c r="I231" s="238"/>
      <c r="J231" s="238"/>
      <c r="K231" s="238"/>
      <c r="L231" s="238"/>
      <c r="M231" s="238"/>
      <c r="N231" s="238"/>
    </row>
    <row r="232" spans="1:14" x14ac:dyDescent="0.3">
      <c r="B232" s="238"/>
      <c r="C232" s="238"/>
      <c r="D232" s="238"/>
      <c r="E232" s="238"/>
      <c r="F232" s="238"/>
      <c r="G232" s="238"/>
      <c r="H232" s="238"/>
      <c r="I232" s="238"/>
      <c r="J232" s="238"/>
      <c r="K232" s="238"/>
      <c r="L232" s="238"/>
      <c r="M232" s="238"/>
      <c r="N232" s="238"/>
    </row>
    <row r="233" spans="1:14" x14ac:dyDescent="0.3">
      <c r="B233" s="238"/>
      <c r="C233" s="238"/>
      <c r="D233" s="238"/>
      <c r="E233" s="238"/>
      <c r="F233" s="238"/>
      <c r="G233" s="238"/>
      <c r="H233" s="238"/>
      <c r="I233" s="238"/>
      <c r="J233" s="238"/>
      <c r="K233" s="238"/>
      <c r="L233" s="238"/>
      <c r="M233" s="238"/>
      <c r="N233" s="238"/>
    </row>
    <row r="234" spans="1:14" x14ac:dyDescent="0.3">
      <c r="B234" s="238"/>
      <c r="C234" s="238"/>
      <c r="D234" s="238"/>
      <c r="E234" s="238"/>
      <c r="F234" s="238"/>
      <c r="G234" s="238"/>
      <c r="H234" s="238"/>
      <c r="I234" s="238"/>
      <c r="J234" s="238"/>
      <c r="K234" s="238"/>
      <c r="L234" s="238"/>
      <c r="M234" s="238"/>
      <c r="N234" s="238"/>
    </row>
    <row r="235" spans="1:14" x14ac:dyDescent="0.3">
      <c r="B235" s="238"/>
      <c r="C235" s="238"/>
      <c r="D235" s="238"/>
      <c r="E235" s="238"/>
      <c r="F235" s="238"/>
      <c r="G235" s="238"/>
      <c r="H235" s="238"/>
      <c r="I235" s="238"/>
      <c r="J235" s="238"/>
      <c r="K235" s="238"/>
      <c r="L235" s="238"/>
      <c r="M235" s="238"/>
      <c r="N235" s="238"/>
    </row>
  </sheetData>
  <sheetProtection algorithmName="SHA-512" hashValue="qfIQO+rm8XUQ/0OxHiGVKTavRnc44Iv4Rlwhu5xEm58Ska7QmurNHuM2AwJSb+rMpu4oGT+De/aNPHVh1afE1g==" saltValue="BbKxZtcy+0eXGr7IEI07aA==" spinCount="100000" sheet="1" objects="1" scenarios="1"/>
  <mergeCells count="110">
    <mergeCell ref="B208:N210"/>
    <mergeCell ref="B218:N220"/>
    <mergeCell ref="B59:N60"/>
    <mergeCell ref="G52:J52"/>
    <mergeCell ref="B52:F53"/>
    <mergeCell ref="G12:J12"/>
    <mergeCell ref="B12:F13"/>
    <mergeCell ref="B24:N46"/>
    <mergeCell ref="B14:F14"/>
    <mergeCell ref="B15:F15"/>
    <mergeCell ref="B16:F16"/>
    <mergeCell ref="B17:F17"/>
    <mergeCell ref="K12:L12"/>
    <mergeCell ref="M12:N12"/>
    <mergeCell ref="B19:N19"/>
    <mergeCell ref="K52:L52"/>
    <mergeCell ref="M52:N52"/>
    <mergeCell ref="B66:N70"/>
    <mergeCell ref="B93:N105"/>
    <mergeCell ref="B110:N118"/>
    <mergeCell ref="B123:N126"/>
    <mergeCell ref="B132:N138"/>
    <mergeCell ref="B156:N159"/>
    <mergeCell ref="M180:N180"/>
    <mergeCell ref="B225:N225"/>
    <mergeCell ref="G143:J143"/>
    <mergeCell ref="K143:L143"/>
    <mergeCell ref="M143:N143"/>
    <mergeCell ref="B143:F144"/>
    <mergeCell ref="B199:N200"/>
    <mergeCell ref="B145:F145"/>
    <mergeCell ref="B146:F146"/>
    <mergeCell ref="B147:F147"/>
    <mergeCell ref="B148:F148"/>
    <mergeCell ref="B149:F149"/>
    <mergeCell ref="B150:F150"/>
    <mergeCell ref="B151:F151"/>
    <mergeCell ref="B152:F152"/>
    <mergeCell ref="B153:F153"/>
    <mergeCell ref="B166:F166"/>
    <mergeCell ref="B167:F167"/>
    <mergeCell ref="B168:F168"/>
    <mergeCell ref="B154:F154"/>
    <mergeCell ref="B155:F155"/>
    <mergeCell ref="B161:F162"/>
    <mergeCell ref="G161:J161"/>
    <mergeCell ref="K161:L161"/>
    <mergeCell ref="M161:N161"/>
    <mergeCell ref="B171:F171"/>
    <mergeCell ref="B172:F172"/>
    <mergeCell ref="B173:F173"/>
    <mergeCell ref="B174:N178"/>
    <mergeCell ref="M206:M207"/>
    <mergeCell ref="N206:N207"/>
    <mergeCell ref="B190:F190"/>
    <mergeCell ref="B191:F191"/>
    <mergeCell ref="B192:F192"/>
    <mergeCell ref="B193:N196"/>
    <mergeCell ref="B202:F203"/>
    <mergeCell ref="G202:J202"/>
    <mergeCell ref="K202:L202"/>
    <mergeCell ref="M202:N202"/>
    <mergeCell ref="M216:M217"/>
    <mergeCell ref="N216:N217"/>
    <mergeCell ref="B75:N88"/>
    <mergeCell ref="B230:N235"/>
    <mergeCell ref="B204:F204"/>
    <mergeCell ref="B205:F205"/>
    <mergeCell ref="B214:F214"/>
    <mergeCell ref="B212:F213"/>
    <mergeCell ref="G212:J212"/>
    <mergeCell ref="K212:L212"/>
    <mergeCell ref="M212:N212"/>
    <mergeCell ref="B216:F217"/>
    <mergeCell ref="G216:G217"/>
    <mergeCell ref="H216:H217"/>
    <mergeCell ref="I216:I217"/>
    <mergeCell ref="J216:J217"/>
    <mergeCell ref="K216:K217"/>
    <mergeCell ref="B206:F207"/>
    <mergeCell ref="G206:G207"/>
    <mergeCell ref="H206:H207"/>
    <mergeCell ref="I206:I207"/>
    <mergeCell ref="B215:F215"/>
    <mergeCell ref="B169:F169"/>
    <mergeCell ref="B170:F170"/>
    <mergeCell ref="B18:F18"/>
    <mergeCell ref="B54:F54"/>
    <mergeCell ref="B55:F55"/>
    <mergeCell ref="B56:F56"/>
    <mergeCell ref="B57:F57"/>
    <mergeCell ref="B58:F58"/>
    <mergeCell ref="L216:L217"/>
    <mergeCell ref="J206:J207"/>
    <mergeCell ref="K206:K207"/>
    <mergeCell ref="L206:L207"/>
    <mergeCell ref="B184:F184"/>
    <mergeCell ref="B185:F185"/>
    <mergeCell ref="B186:F186"/>
    <mergeCell ref="B187:F187"/>
    <mergeCell ref="B188:F188"/>
    <mergeCell ref="B189:F189"/>
    <mergeCell ref="B180:F181"/>
    <mergeCell ref="G180:J180"/>
    <mergeCell ref="K180:L180"/>
    <mergeCell ref="B163:F163"/>
    <mergeCell ref="B164:F164"/>
    <mergeCell ref="B165:F165"/>
    <mergeCell ref="B182:F182"/>
    <mergeCell ref="B183:F183"/>
  </mergeCells>
  <hyperlinks>
    <hyperlink ref="B1" location="Início!A1" display="Início" xr:uid="{BB5898C1-3F66-473D-86C2-2FBA9C63FB16}"/>
    <hyperlink ref="A1" location="Início!A1" display="Início!A1" xr:uid="{451A56C8-8E36-42A5-B403-4335EA8D468C}"/>
    <hyperlink ref="C1" location="GRI!A1" display="Índice GRI" xr:uid="{E73B2CCD-C4B9-4D3F-802B-06EDCB09132D}"/>
    <hyperlink ref="D1" location="SASB!A1" display="Índice SASB" xr:uid="{B764020C-248E-4666-8673-A2E4AE3C76CC}"/>
    <hyperlink ref="E1" location="TCFD!A1" display="Índice TCFD" xr:uid="{0FD8B83C-4EA2-411A-97ED-3BDB22FFD123}"/>
    <hyperlink ref="F1" location="Clima!A1" display="Mudanças climáticas" xr:uid="{337428A9-A72E-4615-B111-212218CD8490}"/>
    <hyperlink ref="G1" location="Água!A1" display="Água e efluentes" xr:uid="{CEAAA97E-A456-4E28-BBDD-E7C2C7043FCB}"/>
    <hyperlink ref="H1" location="GestãoAmbiental!A1" display="Gestão ambiental" xr:uid="{D2461F38-179E-4986-8281-DB6B6F897B8C}"/>
    <hyperlink ref="I1" location="Talentos!A1" display="Gestão de talentos" xr:uid="{F2F8046C-1736-4912-8A26-A84CBBCCEB2E}"/>
    <hyperlink ref="J1" location="ImpactoSocioeconômico!A1" display="Impacto socioeconômico" xr:uid="{1DE5A2CF-3B49-446A-A2C8-A1015A94FC69}"/>
    <hyperlink ref="K1" location="DireitosHumanos!A1" display="Direitos humanos" xr:uid="{76D8DD2D-9A88-4C12-8192-BF71715477CF}"/>
    <hyperlink ref="L1" location="Segurança!A1" display="Segurança" xr:uid="{1A978FB3-12A1-44D9-BFFD-F30CFD2F3E27}"/>
    <hyperlink ref="M1" location="Ativos!A1" display="Gestão dos ativos" xr:uid="{5B43841E-E344-40FE-A2EB-858AF6B87941}"/>
    <hyperlink ref="N1" location="Ética!A1" display="Ética e integridade" xr:uid="{46EA64C2-A803-4DE5-B5AA-7DF043CB7418}"/>
  </hyperlink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DBCB2-71A0-4E39-A04E-47071DA2C0B2}">
  <dimension ref="A1:S111"/>
  <sheetViews>
    <sheetView showGridLines="0" zoomScaleNormal="100" workbookViewId="0"/>
  </sheetViews>
  <sheetFormatPr defaultColWidth="9" defaultRowHeight="14.25" x14ac:dyDescent="0.3"/>
  <cols>
    <col min="1" max="5" width="6.875" style="18" customWidth="1"/>
    <col min="6" max="14" width="13.75" style="18" customWidth="1"/>
    <col min="15" max="16384" width="9" style="18"/>
  </cols>
  <sheetData>
    <row r="1" spans="1:19" s="5" customFormat="1" ht="33.75" x14ac:dyDescent="0.3">
      <c r="A1" s="182" t="e" vm="1">
        <v>#VALUE!</v>
      </c>
      <c r="B1" s="12" t="s">
        <v>0</v>
      </c>
      <c r="C1" s="12" t="s">
        <v>10</v>
      </c>
      <c r="D1" s="12" t="s">
        <v>11</v>
      </c>
      <c r="E1" s="12" t="s">
        <v>12</v>
      </c>
      <c r="F1" s="12" t="s">
        <v>1</v>
      </c>
      <c r="G1" s="12" t="s">
        <v>2</v>
      </c>
      <c r="H1" s="12" t="s">
        <v>3</v>
      </c>
      <c r="I1" s="12" t="s">
        <v>4</v>
      </c>
      <c r="J1" s="12" t="s">
        <v>5</v>
      </c>
      <c r="K1" s="12" t="s">
        <v>6</v>
      </c>
      <c r="L1" s="12" t="s">
        <v>7</v>
      </c>
      <c r="M1" s="12" t="s">
        <v>8</v>
      </c>
      <c r="N1" s="12" t="s">
        <v>9</v>
      </c>
      <c r="O1" s="13"/>
      <c r="S1" s="6"/>
    </row>
    <row r="4" spans="1:19" ht="20.25" x14ac:dyDescent="0.3">
      <c r="B4" s="14" t="s">
        <v>161</v>
      </c>
    </row>
    <row r="6" spans="1:19" s="19" customFormat="1" ht="38.25" x14ac:dyDescent="0.3">
      <c r="B6" s="19" t="e" vm="10">
        <v>#VALUE!</v>
      </c>
      <c r="C6" s="19" t="e" vm="16">
        <v>#VALUE!</v>
      </c>
      <c r="D6" s="19" t="e" vm="6">
        <v>#VALUE!</v>
      </c>
    </row>
    <row r="9" spans="1:19" x14ac:dyDescent="0.3">
      <c r="A9" s="20"/>
      <c r="B9" s="21" t="s">
        <v>631</v>
      </c>
      <c r="C9" s="20"/>
      <c r="D9" s="20"/>
      <c r="E9" s="20"/>
      <c r="F9" s="20"/>
      <c r="G9" s="20"/>
      <c r="H9" s="20"/>
      <c r="I9" s="20"/>
      <c r="J9" s="20"/>
      <c r="K9" s="20"/>
      <c r="L9" s="20"/>
      <c r="M9" s="20"/>
      <c r="N9" s="20"/>
    </row>
    <row r="10" spans="1:19" x14ac:dyDescent="0.3">
      <c r="A10" s="20"/>
      <c r="B10" s="21" t="s">
        <v>632</v>
      </c>
      <c r="C10" s="20"/>
      <c r="D10" s="20"/>
      <c r="E10" s="20"/>
      <c r="F10" s="20"/>
      <c r="G10" s="20"/>
      <c r="H10" s="20"/>
      <c r="I10" s="20"/>
      <c r="J10" s="20"/>
      <c r="K10" s="20"/>
      <c r="L10" s="20"/>
      <c r="M10" s="20"/>
      <c r="N10" s="20"/>
    </row>
    <row r="12" spans="1:19" ht="14.25" customHeight="1" x14ac:dyDescent="0.3">
      <c r="B12" s="238" t="s">
        <v>317</v>
      </c>
      <c r="C12" s="238"/>
      <c r="D12" s="238"/>
      <c r="E12" s="238"/>
      <c r="F12" s="238"/>
      <c r="G12" s="238"/>
      <c r="H12" s="238"/>
      <c r="I12" s="238"/>
      <c r="J12" s="238"/>
      <c r="K12" s="238"/>
      <c r="L12" s="238"/>
      <c r="M12" s="238"/>
      <c r="N12" s="238"/>
    </row>
    <row r="13" spans="1:19" x14ac:dyDescent="0.3">
      <c r="B13" s="238"/>
      <c r="C13" s="238"/>
      <c r="D13" s="238"/>
      <c r="E13" s="238"/>
      <c r="F13" s="238"/>
      <c r="G13" s="238"/>
      <c r="H13" s="238"/>
      <c r="I13" s="238"/>
      <c r="J13" s="238"/>
      <c r="K13" s="238"/>
      <c r="L13" s="238"/>
      <c r="M13" s="238"/>
      <c r="N13" s="238"/>
    </row>
    <row r="14" spans="1:19" x14ac:dyDescent="0.3">
      <c r="B14" s="238"/>
      <c r="C14" s="238"/>
      <c r="D14" s="238"/>
      <c r="E14" s="238"/>
      <c r="F14" s="238"/>
      <c r="G14" s="238"/>
      <c r="H14" s="238"/>
      <c r="I14" s="238"/>
      <c r="J14" s="238"/>
      <c r="K14" s="238"/>
      <c r="L14" s="238"/>
      <c r="M14" s="238"/>
      <c r="N14" s="238"/>
    </row>
    <row r="15" spans="1:19" x14ac:dyDescent="0.3">
      <c r="B15" s="238"/>
      <c r="C15" s="238"/>
      <c r="D15" s="238"/>
      <c r="E15" s="238"/>
      <c r="F15" s="238"/>
      <c r="G15" s="238"/>
      <c r="H15" s="238"/>
      <c r="I15" s="238"/>
      <c r="J15" s="238"/>
      <c r="K15" s="238"/>
      <c r="L15" s="238"/>
      <c r="M15" s="238"/>
      <c r="N15" s="238"/>
    </row>
    <row r="16" spans="1:19" x14ac:dyDescent="0.3">
      <c r="B16" s="238"/>
      <c r="C16" s="238"/>
      <c r="D16" s="238"/>
      <c r="E16" s="238"/>
      <c r="F16" s="238"/>
      <c r="G16" s="238"/>
      <c r="H16" s="238"/>
      <c r="I16" s="238"/>
      <c r="J16" s="238"/>
      <c r="K16" s="238"/>
      <c r="L16" s="238"/>
      <c r="M16" s="238"/>
      <c r="N16" s="238"/>
    </row>
    <row r="17" spans="1:14" x14ac:dyDescent="0.3">
      <c r="B17" s="238"/>
      <c r="C17" s="238"/>
      <c r="D17" s="238"/>
      <c r="E17" s="238"/>
      <c r="F17" s="238"/>
      <c r="G17" s="238"/>
      <c r="H17" s="238"/>
      <c r="I17" s="238"/>
      <c r="J17" s="238"/>
      <c r="K17" s="238"/>
      <c r="L17" s="238"/>
      <c r="M17" s="238"/>
      <c r="N17" s="238"/>
    </row>
    <row r="18" spans="1:14" x14ac:dyDescent="0.3">
      <c r="B18" s="238"/>
      <c r="C18" s="238"/>
      <c r="D18" s="238"/>
      <c r="E18" s="238"/>
      <c r="F18" s="238"/>
      <c r="G18" s="238"/>
      <c r="H18" s="238"/>
      <c r="I18" s="238"/>
      <c r="J18" s="238"/>
      <c r="K18" s="238"/>
      <c r="L18" s="238"/>
      <c r="M18" s="238"/>
      <c r="N18" s="238"/>
    </row>
    <row r="19" spans="1:14" x14ac:dyDescent="0.3">
      <c r="B19" s="238"/>
      <c r="C19" s="238"/>
      <c r="D19" s="238"/>
      <c r="E19" s="238"/>
      <c r="F19" s="238"/>
      <c r="G19" s="238"/>
      <c r="H19" s="238"/>
      <c r="I19" s="238"/>
      <c r="J19" s="238"/>
      <c r="K19" s="238"/>
      <c r="L19" s="238"/>
      <c r="M19" s="238"/>
      <c r="N19" s="238"/>
    </row>
    <row r="20" spans="1:14" x14ac:dyDescent="0.3">
      <c r="B20" s="238"/>
      <c r="C20" s="238"/>
      <c r="D20" s="238"/>
      <c r="E20" s="238"/>
      <c r="F20" s="238"/>
      <c r="G20" s="238"/>
      <c r="H20" s="238"/>
      <c r="I20" s="238"/>
      <c r="J20" s="238"/>
      <c r="K20" s="238"/>
      <c r="L20" s="238"/>
      <c r="M20" s="238"/>
      <c r="N20" s="238"/>
    </row>
    <row r="21" spans="1:14" x14ac:dyDescent="0.3">
      <c r="B21" s="238"/>
      <c r="C21" s="238"/>
      <c r="D21" s="238"/>
      <c r="E21" s="238"/>
      <c r="F21" s="238"/>
      <c r="G21" s="238"/>
      <c r="H21" s="238"/>
      <c r="I21" s="238"/>
      <c r="J21" s="238"/>
      <c r="K21" s="238"/>
      <c r="L21" s="238"/>
      <c r="M21" s="238"/>
      <c r="N21" s="238"/>
    </row>
    <row r="22" spans="1:14" x14ac:dyDescent="0.3">
      <c r="B22" s="238"/>
      <c r="C22" s="238"/>
      <c r="D22" s="238"/>
      <c r="E22" s="238"/>
      <c r="F22" s="238"/>
      <c r="G22" s="238"/>
      <c r="H22" s="238"/>
      <c r="I22" s="238"/>
      <c r="J22" s="238"/>
      <c r="K22" s="238"/>
      <c r="L22" s="238"/>
      <c r="M22" s="238"/>
      <c r="N22" s="238"/>
    </row>
    <row r="23" spans="1:14" x14ac:dyDescent="0.3">
      <c r="B23" s="238"/>
      <c r="C23" s="238"/>
      <c r="D23" s="238"/>
      <c r="E23" s="238"/>
      <c r="F23" s="238"/>
      <c r="G23" s="238"/>
      <c r="H23" s="238"/>
      <c r="I23" s="238"/>
      <c r="J23" s="238"/>
      <c r="K23" s="238"/>
      <c r="L23" s="238"/>
      <c r="M23" s="238"/>
      <c r="N23" s="238"/>
    </row>
    <row r="24" spans="1:14" x14ac:dyDescent="0.3">
      <c r="B24" s="238"/>
      <c r="C24" s="238"/>
      <c r="D24" s="238"/>
      <c r="E24" s="238"/>
      <c r="F24" s="238"/>
      <c r="G24" s="238"/>
      <c r="H24" s="238"/>
      <c r="I24" s="238"/>
      <c r="J24" s="238"/>
      <c r="K24" s="238"/>
      <c r="L24" s="238"/>
      <c r="M24" s="238"/>
      <c r="N24" s="238"/>
    </row>
    <row r="25" spans="1:14" x14ac:dyDescent="0.3">
      <c r="B25" s="238"/>
      <c r="C25" s="238"/>
      <c r="D25" s="238"/>
      <c r="E25" s="238"/>
      <c r="F25" s="238"/>
      <c r="G25" s="238"/>
      <c r="H25" s="238"/>
      <c r="I25" s="238"/>
      <c r="J25" s="238"/>
      <c r="K25" s="238"/>
      <c r="L25" s="238"/>
      <c r="M25" s="238"/>
      <c r="N25" s="238"/>
    </row>
    <row r="26" spans="1:14" x14ac:dyDescent="0.3">
      <c r="B26" s="238"/>
      <c r="C26" s="238"/>
      <c r="D26" s="238"/>
      <c r="E26" s="238"/>
      <c r="F26" s="238"/>
      <c r="G26" s="238"/>
      <c r="H26" s="238"/>
      <c r="I26" s="238"/>
      <c r="J26" s="238"/>
      <c r="K26" s="238"/>
      <c r="L26" s="238"/>
      <c r="M26" s="238"/>
      <c r="N26" s="238"/>
    </row>
    <row r="29" spans="1:14" x14ac:dyDescent="0.3">
      <c r="A29" s="20"/>
      <c r="B29" s="21" t="s">
        <v>633</v>
      </c>
      <c r="C29" s="20"/>
      <c r="D29" s="20"/>
      <c r="E29" s="20"/>
      <c r="F29" s="20"/>
      <c r="G29" s="20"/>
      <c r="H29" s="20"/>
      <c r="I29" s="20"/>
      <c r="J29" s="20"/>
      <c r="K29" s="20"/>
      <c r="L29" s="20"/>
      <c r="M29" s="20"/>
      <c r="N29" s="20"/>
    </row>
    <row r="31" spans="1:14" x14ac:dyDescent="0.3">
      <c r="B31" s="238" t="s">
        <v>560</v>
      </c>
      <c r="C31" s="238"/>
      <c r="D31" s="238"/>
      <c r="E31" s="238"/>
      <c r="F31" s="238"/>
      <c r="G31" s="238"/>
      <c r="H31" s="238"/>
      <c r="I31" s="238"/>
      <c r="J31" s="238"/>
      <c r="K31" s="238"/>
      <c r="L31" s="238"/>
      <c r="M31" s="238"/>
      <c r="N31" s="238"/>
    </row>
    <row r="32" spans="1:14" x14ac:dyDescent="0.3">
      <c r="B32" s="238"/>
      <c r="C32" s="238"/>
      <c r="D32" s="238"/>
      <c r="E32" s="238"/>
      <c r="F32" s="238"/>
      <c r="G32" s="238"/>
      <c r="H32" s="238"/>
      <c r="I32" s="238"/>
      <c r="J32" s="238"/>
      <c r="K32" s="238"/>
      <c r="L32" s="238"/>
      <c r="M32" s="238"/>
      <c r="N32" s="238"/>
    </row>
    <row r="33" spans="1:14" x14ac:dyDescent="0.3">
      <c r="B33" s="238"/>
      <c r="C33" s="238"/>
      <c r="D33" s="238"/>
      <c r="E33" s="238"/>
      <c r="F33" s="238"/>
      <c r="G33" s="238"/>
      <c r="H33" s="238"/>
      <c r="I33" s="238"/>
      <c r="J33" s="238"/>
      <c r="K33" s="238"/>
      <c r="L33" s="238"/>
      <c r="M33" s="238"/>
      <c r="N33" s="238"/>
    </row>
    <row r="34" spans="1:14" x14ac:dyDescent="0.3">
      <c r="B34" s="238"/>
      <c r="C34" s="238"/>
      <c r="D34" s="238"/>
      <c r="E34" s="238"/>
      <c r="F34" s="238"/>
      <c r="G34" s="238"/>
      <c r="H34" s="238"/>
      <c r="I34" s="238"/>
      <c r="J34" s="238"/>
      <c r="K34" s="238"/>
      <c r="L34" s="238"/>
      <c r="M34" s="238"/>
      <c r="N34" s="238"/>
    </row>
    <row r="36" spans="1:14" s="47" customFormat="1" ht="13.5" x14ac:dyDescent="0.3">
      <c r="B36" s="262" t="s">
        <v>559</v>
      </c>
      <c r="C36" s="262"/>
      <c r="D36" s="262"/>
      <c r="E36" s="262"/>
      <c r="F36" s="262"/>
      <c r="G36" s="262"/>
      <c r="H36" s="262"/>
      <c r="I36" s="262"/>
      <c r="J36" s="50">
        <v>2024</v>
      </c>
      <c r="K36" s="262">
        <v>2023</v>
      </c>
      <c r="L36" s="262"/>
      <c r="M36" s="295">
        <v>2022</v>
      </c>
      <c r="N36" s="296"/>
    </row>
    <row r="37" spans="1:14" s="47" customFormat="1" ht="13.5" x14ac:dyDescent="0.3">
      <c r="B37" s="262"/>
      <c r="C37" s="262"/>
      <c r="D37" s="262"/>
      <c r="E37" s="262"/>
      <c r="F37" s="262"/>
      <c r="G37" s="262"/>
      <c r="H37" s="262"/>
      <c r="I37" s="262"/>
      <c r="J37" s="50" t="s">
        <v>519</v>
      </c>
      <c r="K37" s="17" t="s">
        <v>24</v>
      </c>
      <c r="L37" s="17" t="s">
        <v>25</v>
      </c>
      <c r="M37" s="26" t="s">
        <v>24</v>
      </c>
      <c r="N37" s="27" t="s">
        <v>25</v>
      </c>
    </row>
    <row r="38" spans="1:14" x14ac:dyDescent="0.3">
      <c r="B38" s="247" t="s">
        <v>315</v>
      </c>
      <c r="C38" s="247"/>
      <c r="D38" s="247"/>
      <c r="E38" s="247"/>
      <c r="F38" s="247"/>
      <c r="G38" s="247"/>
      <c r="H38" s="247"/>
      <c r="I38" s="273"/>
      <c r="J38" s="112">
        <v>275071</v>
      </c>
      <c r="K38" s="24">
        <v>4080</v>
      </c>
      <c r="L38" s="24">
        <v>1594</v>
      </c>
      <c r="M38" s="29">
        <v>3256</v>
      </c>
      <c r="N38" s="71">
        <v>0</v>
      </c>
    </row>
    <row r="39" spans="1:14" x14ac:dyDescent="0.3">
      <c r="B39" s="247" t="s">
        <v>316</v>
      </c>
      <c r="C39" s="247"/>
      <c r="D39" s="247"/>
      <c r="E39" s="247"/>
      <c r="F39" s="247"/>
      <c r="G39" s="247"/>
      <c r="H39" s="247"/>
      <c r="I39" s="273"/>
      <c r="J39" s="112">
        <v>3324911</v>
      </c>
      <c r="K39" s="24">
        <v>1349358</v>
      </c>
      <c r="L39" s="24">
        <v>693938</v>
      </c>
      <c r="M39" s="29">
        <v>1112985</v>
      </c>
      <c r="N39" s="71">
        <v>587351</v>
      </c>
    </row>
    <row r="42" spans="1:14" x14ac:dyDescent="0.3">
      <c r="A42" s="20"/>
      <c r="B42" s="21" t="s">
        <v>238</v>
      </c>
      <c r="C42" s="20"/>
      <c r="D42" s="20"/>
      <c r="E42" s="20"/>
      <c r="F42" s="20"/>
      <c r="G42" s="20"/>
      <c r="H42" s="20"/>
      <c r="I42" s="20"/>
      <c r="J42" s="20"/>
      <c r="K42" s="20"/>
      <c r="L42" s="20"/>
      <c r="M42" s="20"/>
      <c r="N42" s="20"/>
    </row>
    <row r="44" spans="1:14" s="47" customFormat="1" ht="13.5" x14ac:dyDescent="0.3">
      <c r="B44" s="262" t="s">
        <v>302</v>
      </c>
      <c r="C44" s="262"/>
      <c r="D44" s="262"/>
      <c r="E44" s="262"/>
      <c r="F44" s="262"/>
      <c r="G44" s="262"/>
      <c r="H44" s="262"/>
      <c r="I44" s="262"/>
      <c r="J44" s="50">
        <v>2024</v>
      </c>
      <c r="K44" s="295">
        <v>2023</v>
      </c>
      <c r="L44" s="262"/>
      <c r="M44" s="295">
        <v>2022</v>
      </c>
      <c r="N44" s="296"/>
    </row>
    <row r="45" spans="1:14" s="47" customFormat="1" ht="13.5" x14ac:dyDescent="0.3">
      <c r="B45" s="262"/>
      <c r="C45" s="262"/>
      <c r="D45" s="262"/>
      <c r="E45" s="262"/>
      <c r="F45" s="262"/>
      <c r="G45" s="262"/>
      <c r="H45" s="262"/>
      <c r="I45" s="262"/>
      <c r="J45" s="50" t="s">
        <v>519</v>
      </c>
      <c r="K45" s="17" t="s">
        <v>24</v>
      </c>
      <c r="L45" s="17" t="s">
        <v>25</v>
      </c>
      <c r="M45" s="26" t="s">
        <v>24</v>
      </c>
      <c r="N45" s="27" t="s">
        <v>25</v>
      </c>
    </row>
    <row r="46" spans="1:14" x14ac:dyDescent="0.3">
      <c r="B46" s="36" t="s">
        <v>303</v>
      </c>
      <c r="C46" s="36"/>
      <c r="D46" s="36"/>
      <c r="E46" s="36"/>
      <c r="F46" s="36"/>
      <c r="G46" s="36"/>
      <c r="H46" s="36"/>
      <c r="I46" s="36"/>
      <c r="J46" s="90"/>
      <c r="K46" s="36"/>
      <c r="L46" s="36"/>
      <c r="M46" s="37"/>
      <c r="N46" s="38"/>
    </row>
    <row r="47" spans="1:14" x14ac:dyDescent="0.3">
      <c r="B47" s="247" t="s">
        <v>307</v>
      </c>
      <c r="C47" s="247"/>
      <c r="D47" s="247"/>
      <c r="E47" s="247"/>
      <c r="F47" s="247"/>
      <c r="G47" s="247"/>
      <c r="H47" s="247"/>
      <c r="I47" s="273"/>
      <c r="J47" s="126">
        <v>25.178980076084059</v>
      </c>
      <c r="K47" s="103">
        <v>15.498530401684169</v>
      </c>
      <c r="L47" s="103" t="s">
        <v>79</v>
      </c>
      <c r="M47" s="104">
        <v>6.1881223124083435</v>
      </c>
      <c r="N47" s="105" t="s">
        <v>79</v>
      </c>
    </row>
    <row r="48" spans="1:14" x14ac:dyDescent="0.3">
      <c r="B48" s="247" t="s">
        <v>305</v>
      </c>
      <c r="C48" s="247"/>
      <c r="D48" s="247"/>
      <c r="E48" s="247"/>
      <c r="F48" s="247"/>
      <c r="G48" s="247"/>
      <c r="H48" s="247"/>
      <c r="I48" s="273"/>
      <c r="J48" s="126">
        <v>3.8592355728733212</v>
      </c>
      <c r="K48" s="103">
        <v>3.3253765366090411</v>
      </c>
      <c r="L48" s="103" t="s">
        <v>79</v>
      </c>
      <c r="M48" s="104">
        <v>2.6333262562301707</v>
      </c>
      <c r="N48" s="105" t="s">
        <v>79</v>
      </c>
    </row>
    <row r="49" spans="2:14" x14ac:dyDescent="0.3">
      <c r="B49" s="36" t="s">
        <v>306</v>
      </c>
      <c r="C49" s="36"/>
      <c r="D49" s="36"/>
      <c r="E49" s="36"/>
      <c r="F49" s="36"/>
      <c r="G49" s="36"/>
      <c r="H49" s="36"/>
      <c r="I49" s="36"/>
      <c r="J49" s="127"/>
      <c r="K49" s="125"/>
      <c r="L49" s="125"/>
      <c r="M49" s="128"/>
      <c r="N49" s="129"/>
    </row>
    <row r="50" spans="2:14" x14ac:dyDescent="0.3">
      <c r="B50" s="247" t="s">
        <v>308</v>
      </c>
      <c r="C50" s="247"/>
      <c r="D50" s="247"/>
      <c r="E50" s="247"/>
      <c r="F50" s="247"/>
      <c r="G50" s="247"/>
      <c r="H50" s="247"/>
      <c r="I50" s="273"/>
      <c r="J50" s="126">
        <v>0.21702841477514534</v>
      </c>
      <c r="K50" s="103" t="s">
        <v>45</v>
      </c>
      <c r="L50" s="103" t="s">
        <v>79</v>
      </c>
      <c r="M50" s="104" t="s">
        <v>45</v>
      </c>
      <c r="N50" s="105" t="s">
        <v>79</v>
      </c>
    </row>
    <row r="51" spans="2:14" x14ac:dyDescent="0.3">
      <c r="B51" s="247" t="s">
        <v>367</v>
      </c>
      <c r="C51" s="247"/>
      <c r="D51" s="247"/>
      <c r="E51" s="247"/>
      <c r="F51" s="247"/>
      <c r="G51" s="247"/>
      <c r="H51" s="247"/>
      <c r="I51" s="273"/>
      <c r="J51" s="126">
        <v>0.04</v>
      </c>
      <c r="K51" s="103" t="s">
        <v>45</v>
      </c>
      <c r="L51" s="103">
        <v>0.17</v>
      </c>
      <c r="M51" s="104" t="s">
        <v>45</v>
      </c>
      <c r="N51" s="105">
        <v>0.22</v>
      </c>
    </row>
    <row r="52" spans="2:14" x14ac:dyDescent="0.3">
      <c r="B52" s="247" t="s">
        <v>368</v>
      </c>
      <c r="C52" s="247"/>
      <c r="D52" s="247"/>
      <c r="E52" s="247"/>
      <c r="F52" s="247"/>
      <c r="G52" s="247"/>
      <c r="H52" s="247"/>
      <c r="I52" s="273"/>
      <c r="J52" s="126">
        <v>0.11705736179365564</v>
      </c>
      <c r="K52" s="103" t="s">
        <v>45</v>
      </c>
      <c r="L52" s="103" t="s">
        <v>79</v>
      </c>
      <c r="M52" s="104" t="s">
        <v>45</v>
      </c>
      <c r="N52" s="105" t="s">
        <v>79</v>
      </c>
    </row>
    <row r="53" spans="2:14" ht="16.5" x14ac:dyDescent="0.3">
      <c r="B53" s="247" t="s">
        <v>310</v>
      </c>
      <c r="C53" s="247"/>
      <c r="D53" s="247"/>
      <c r="E53" s="247"/>
      <c r="F53" s="247"/>
      <c r="G53" s="247"/>
      <c r="H53" s="247"/>
      <c r="I53" s="273"/>
      <c r="J53" s="126" t="s">
        <v>45</v>
      </c>
      <c r="K53" s="103" t="s">
        <v>45</v>
      </c>
      <c r="L53" s="103" t="s">
        <v>79</v>
      </c>
      <c r="M53" s="104" t="s">
        <v>45</v>
      </c>
      <c r="N53" s="105" t="s">
        <v>79</v>
      </c>
    </row>
    <row r="54" spans="2:14" x14ac:dyDescent="0.3">
      <c r="B54" s="247" t="s">
        <v>311</v>
      </c>
      <c r="C54" s="247"/>
      <c r="D54" s="247"/>
      <c r="E54" s="247"/>
      <c r="F54" s="247"/>
      <c r="G54" s="247"/>
      <c r="H54" s="247"/>
      <c r="I54" s="273"/>
      <c r="J54" s="126">
        <v>9.32</v>
      </c>
      <c r="K54" s="103" t="s">
        <v>45</v>
      </c>
      <c r="L54" s="103" t="s">
        <v>79</v>
      </c>
      <c r="M54" s="104" t="s">
        <v>45</v>
      </c>
      <c r="N54" s="105" t="s">
        <v>79</v>
      </c>
    </row>
    <row r="55" spans="2:14" x14ac:dyDescent="0.3">
      <c r="B55" s="247" t="s">
        <v>312</v>
      </c>
      <c r="C55" s="247"/>
      <c r="D55" s="247"/>
      <c r="E55" s="247"/>
      <c r="F55" s="247"/>
      <c r="G55" s="247"/>
      <c r="H55" s="247"/>
      <c r="I55" s="273"/>
      <c r="J55" s="126">
        <v>14.626087604535007</v>
      </c>
      <c r="K55" s="103" t="s">
        <v>45</v>
      </c>
      <c r="L55" s="103">
        <v>7.47</v>
      </c>
      <c r="M55" s="104" t="s">
        <v>45</v>
      </c>
      <c r="N55" s="105">
        <v>9.1999999999999993</v>
      </c>
    </row>
    <row r="56" spans="2:14" s="184" customFormat="1" ht="13.5" x14ac:dyDescent="0.3">
      <c r="B56" s="260" t="s">
        <v>309</v>
      </c>
      <c r="C56" s="260"/>
      <c r="D56" s="260"/>
      <c r="E56" s="260"/>
      <c r="F56" s="260"/>
      <c r="G56" s="260"/>
      <c r="H56" s="260"/>
      <c r="I56" s="260"/>
      <c r="J56" s="260"/>
      <c r="K56" s="260"/>
      <c r="L56" s="260"/>
      <c r="M56" s="260"/>
      <c r="N56" s="260"/>
    </row>
    <row r="58" spans="2:14" x14ac:dyDescent="0.3">
      <c r="B58" s="262" t="s">
        <v>313</v>
      </c>
      <c r="C58" s="262"/>
      <c r="D58" s="262"/>
      <c r="E58" s="262"/>
      <c r="F58" s="262"/>
      <c r="G58" s="262"/>
      <c r="H58" s="262"/>
      <c r="I58" s="262"/>
      <c r="J58" s="50">
        <v>2024</v>
      </c>
      <c r="K58" s="295">
        <v>2023</v>
      </c>
      <c r="L58" s="262"/>
      <c r="M58" s="295">
        <v>2022</v>
      </c>
      <c r="N58" s="296"/>
    </row>
    <row r="59" spans="2:14" x14ac:dyDescent="0.3">
      <c r="B59" s="262"/>
      <c r="C59" s="262"/>
      <c r="D59" s="262"/>
      <c r="E59" s="262"/>
      <c r="F59" s="262"/>
      <c r="G59" s="262"/>
      <c r="H59" s="262"/>
      <c r="I59" s="262"/>
      <c r="J59" s="50" t="s">
        <v>519</v>
      </c>
      <c r="K59" s="17" t="s">
        <v>24</v>
      </c>
      <c r="L59" s="17" t="s">
        <v>25</v>
      </c>
      <c r="M59" s="26" t="s">
        <v>24</v>
      </c>
      <c r="N59" s="27" t="s">
        <v>25</v>
      </c>
    </row>
    <row r="60" spans="2:14" x14ac:dyDescent="0.3">
      <c r="B60" s="36" t="s">
        <v>303</v>
      </c>
      <c r="C60" s="36"/>
      <c r="D60" s="36"/>
      <c r="E60" s="36"/>
      <c r="F60" s="36"/>
      <c r="G60" s="36"/>
      <c r="H60" s="36"/>
      <c r="I60" s="36"/>
      <c r="J60" s="90"/>
      <c r="K60" s="36"/>
      <c r="L60" s="36"/>
      <c r="M60" s="37"/>
      <c r="N60" s="38"/>
    </row>
    <row r="61" spans="2:14" x14ac:dyDescent="0.3">
      <c r="B61" s="247" t="s">
        <v>307</v>
      </c>
      <c r="C61" s="247"/>
      <c r="D61" s="247"/>
      <c r="E61" s="247"/>
      <c r="F61" s="247"/>
      <c r="G61" s="247"/>
      <c r="H61" s="247"/>
      <c r="I61" s="273"/>
      <c r="J61" s="126">
        <v>11.647237037442862</v>
      </c>
      <c r="K61" s="103">
        <v>7.4463995100565272</v>
      </c>
      <c r="L61" s="103" t="s">
        <v>79</v>
      </c>
      <c r="M61" s="104">
        <v>6.7160277643785591</v>
      </c>
      <c r="N61" s="105" t="s">
        <v>79</v>
      </c>
    </row>
    <row r="62" spans="2:14" x14ac:dyDescent="0.3">
      <c r="B62" s="247" t="s">
        <v>305</v>
      </c>
      <c r="C62" s="247"/>
      <c r="D62" s="247"/>
      <c r="E62" s="247"/>
      <c r="F62" s="247"/>
      <c r="G62" s="247"/>
      <c r="H62" s="247"/>
      <c r="I62" s="273"/>
      <c r="J62" s="126">
        <v>33.996073518609457</v>
      </c>
      <c r="K62" s="103">
        <v>25.148140558397255</v>
      </c>
      <c r="L62" s="103" t="s">
        <v>79</v>
      </c>
      <c r="M62" s="104">
        <v>16.911640805656859</v>
      </c>
      <c r="N62" s="105" t="s">
        <v>79</v>
      </c>
    </row>
    <row r="63" spans="2:14" x14ac:dyDescent="0.3">
      <c r="B63" s="36" t="s">
        <v>306</v>
      </c>
      <c r="C63" s="36"/>
      <c r="D63" s="36"/>
      <c r="E63" s="36"/>
      <c r="F63" s="36"/>
      <c r="G63" s="36"/>
      <c r="H63" s="36"/>
      <c r="I63" s="36"/>
      <c r="J63" s="127"/>
      <c r="K63" s="125"/>
      <c r="L63" s="125"/>
      <c r="M63" s="128"/>
      <c r="N63" s="129"/>
    </row>
    <row r="64" spans="2:14" x14ac:dyDescent="0.3">
      <c r="B64" s="247" t="s">
        <v>308</v>
      </c>
      <c r="C64" s="247"/>
      <c r="D64" s="247"/>
      <c r="E64" s="247"/>
      <c r="F64" s="247"/>
      <c r="G64" s="247"/>
      <c r="H64" s="247"/>
      <c r="I64" s="273"/>
      <c r="J64" s="126">
        <v>3.98</v>
      </c>
      <c r="K64" s="103" t="s">
        <v>45</v>
      </c>
      <c r="L64" s="103" t="s">
        <v>79</v>
      </c>
      <c r="M64" s="104" t="s">
        <v>45</v>
      </c>
      <c r="N64" s="105" t="s">
        <v>79</v>
      </c>
    </row>
    <row r="65" spans="1:14" ht="16.5" x14ac:dyDescent="0.3">
      <c r="B65" s="247" t="s">
        <v>369</v>
      </c>
      <c r="C65" s="247"/>
      <c r="D65" s="247"/>
      <c r="E65" s="247"/>
      <c r="F65" s="247"/>
      <c r="G65" s="247"/>
      <c r="H65" s="247"/>
      <c r="I65" s="273"/>
      <c r="J65" s="126">
        <v>15.45</v>
      </c>
      <c r="K65" s="103" t="s">
        <v>45</v>
      </c>
      <c r="L65" s="103">
        <v>60.69</v>
      </c>
      <c r="M65" s="104" t="s">
        <v>45</v>
      </c>
      <c r="N65" s="105">
        <v>89.39</v>
      </c>
    </row>
    <row r="66" spans="1:14" x14ac:dyDescent="0.3">
      <c r="B66" s="247" t="s">
        <v>368</v>
      </c>
      <c r="C66" s="247"/>
      <c r="D66" s="247"/>
      <c r="E66" s="247"/>
      <c r="F66" s="247"/>
      <c r="G66" s="247"/>
      <c r="H66" s="247"/>
      <c r="I66" s="273"/>
      <c r="J66" s="126">
        <v>15.21</v>
      </c>
      <c r="K66" s="103" t="s">
        <v>45</v>
      </c>
      <c r="L66" s="103" t="s">
        <v>79</v>
      </c>
      <c r="M66" s="104" t="s">
        <v>45</v>
      </c>
      <c r="N66" s="105" t="s">
        <v>79</v>
      </c>
    </row>
    <row r="67" spans="1:14" ht="16.5" x14ac:dyDescent="0.3">
      <c r="B67" s="247" t="s">
        <v>314</v>
      </c>
      <c r="C67" s="247"/>
      <c r="D67" s="247"/>
      <c r="E67" s="247"/>
      <c r="F67" s="247"/>
      <c r="G67" s="247"/>
      <c r="H67" s="247"/>
      <c r="I67" s="273"/>
      <c r="J67" s="126" t="s">
        <v>45</v>
      </c>
      <c r="K67" s="103" t="s">
        <v>45</v>
      </c>
      <c r="L67" s="103" t="s">
        <v>79</v>
      </c>
      <c r="M67" s="104" t="s">
        <v>45</v>
      </c>
      <c r="N67" s="105" t="s">
        <v>79</v>
      </c>
    </row>
    <row r="68" spans="1:14" x14ac:dyDescent="0.3">
      <c r="B68" s="247" t="s">
        <v>311</v>
      </c>
      <c r="C68" s="247"/>
      <c r="D68" s="247"/>
      <c r="E68" s="247"/>
      <c r="F68" s="247"/>
      <c r="G68" s="247"/>
      <c r="H68" s="247"/>
      <c r="I68" s="273"/>
      <c r="J68" s="126">
        <v>1.99</v>
      </c>
      <c r="K68" s="103" t="s">
        <v>45</v>
      </c>
      <c r="L68" s="103" t="s">
        <v>79</v>
      </c>
      <c r="M68" s="104" t="s">
        <v>45</v>
      </c>
      <c r="N68" s="105" t="s">
        <v>79</v>
      </c>
    </row>
    <row r="69" spans="1:14" x14ac:dyDescent="0.3">
      <c r="B69" s="247" t="s">
        <v>312</v>
      </c>
      <c r="C69" s="247"/>
      <c r="D69" s="247"/>
      <c r="E69" s="247"/>
      <c r="F69" s="247"/>
      <c r="G69" s="247"/>
      <c r="H69" s="247"/>
      <c r="I69" s="273"/>
      <c r="J69" s="126">
        <v>3.49</v>
      </c>
      <c r="K69" s="103" t="s">
        <v>45</v>
      </c>
      <c r="L69" s="103">
        <v>1.88</v>
      </c>
      <c r="M69" s="104" t="s">
        <v>45</v>
      </c>
      <c r="N69" s="105">
        <v>2.2799999999999998</v>
      </c>
    </row>
    <row r="70" spans="1:14" s="184" customFormat="1" ht="13.5" x14ac:dyDescent="0.3">
      <c r="B70" s="266" t="s">
        <v>561</v>
      </c>
      <c r="C70" s="266"/>
      <c r="D70" s="266"/>
      <c r="E70" s="266"/>
      <c r="F70" s="266"/>
      <c r="G70" s="266"/>
      <c r="H70" s="266"/>
      <c r="I70" s="266"/>
      <c r="J70" s="266"/>
      <c r="K70" s="266"/>
      <c r="L70" s="266"/>
      <c r="M70" s="266"/>
      <c r="N70" s="266"/>
    </row>
    <row r="71" spans="1:14" s="184" customFormat="1" ht="13.5" x14ac:dyDescent="0.3">
      <c r="B71" s="267"/>
      <c r="C71" s="267"/>
      <c r="D71" s="267"/>
      <c r="E71" s="267"/>
      <c r="F71" s="267"/>
      <c r="G71" s="267"/>
      <c r="H71" s="267"/>
      <c r="I71" s="267"/>
      <c r="J71" s="267"/>
      <c r="K71" s="267"/>
      <c r="L71" s="267"/>
      <c r="M71" s="267"/>
      <c r="N71" s="267"/>
    </row>
    <row r="74" spans="1:14" x14ac:dyDescent="0.3">
      <c r="A74" s="20"/>
      <c r="B74" s="21" t="s">
        <v>239</v>
      </c>
      <c r="C74" s="20"/>
      <c r="D74" s="20"/>
      <c r="E74" s="20"/>
      <c r="F74" s="20"/>
      <c r="G74" s="20"/>
      <c r="H74" s="20"/>
      <c r="I74" s="20"/>
      <c r="J74" s="20"/>
      <c r="K74" s="20"/>
      <c r="L74" s="20"/>
      <c r="M74" s="20"/>
      <c r="N74" s="20"/>
    </row>
    <row r="75" spans="1:14" x14ac:dyDescent="0.3">
      <c r="A75" s="20"/>
      <c r="B75" s="21" t="s">
        <v>240</v>
      </c>
      <c r="C75" s="20"/>
      <c r="D75" s="20"/>
      <c r="E75" s="20"/>
      <c r="F75" s="20"/>
      <c r="G75" s="20"/>
      <c r="H75" s="20"/>
      <c r="I75" s="20"/>
      <c r="J75" s="20"/>
      <c r="K75" s="20"/>
      <c r="L75" s="20"/>
      <c r="M75" s="20"/>
      <c r="N75" s="20"/>
    </row>
    <row r="77" spans="1:14" x14ac:dyDescent="0.3">
      <c r="B77" s="238" t="s">
        <v>370</v>
      </c>
      <c r="C77" s="238"/>
      <c r="D77" s="238"/>
      <c r="E77" s="238"/>
      <c r="F77" s="238"/>
      <c r="G77" s="238"/>
      <c r="H77" s="238"/>
      <c r="I77" s="238"/>
      <c r="J77" s="238"/>
      <c r="K77" s="238"/>
      <c r="L77" s="238"/>
      <c r="M77" s="238"/>
      <c r="N77" s="238"/>
    </row>
    <row r="78" spans="1:14" x14ac:dyDescent="0.3">
      <c r="B78" s="238"/>
      <c r="C78" s="238"/>
      <c r="D78" s="238"/>
      <c r="E78" s="238"/>
      <c r="F78" s="238"/>
      <c r="G78" s="238"/>
      <c r="H78" s="238"/>
      <c r="I78" s="238"/>
      <c r="J78" s="238"/>
      <c r="K78" s="238"/>
      <c r="L78" s="238"/>
      <c r="M78" s="238"/>
      <c r="N78" s="238"/>
    </row>
    <row r="79" spans="1:14" x14ac:dyDescent="0.3">
      <c r="B79" s="238"/>
      <c r="C79" s="238"/>
      <c r="D79" s="238"/>
      <c r="E79" s="238"/>
      <c r="F79" s="238"/>
      <c r="G79" s="238"/>
      <c r="H79" s="238"/>
      <c r="I79" s="238"/>
      <c r="J79" s="238"/>
      <c r="K79" s="238"/>
      <c r="L79" s="238"/>
      <c r="M79" s="238"/>
      <c r="N79" s="238"/>
    </row>
    <row r="80" spans="1:14" x14ac:dyDescent="0.3">
      <c r="B80" s="238"/>
      <c r="C80" s="238"/>
      <c r="D80" s="238"/>
      <c r="E80" s="238"/>
      <c r="F80" s="238"/>
      <c r="G80" s="238"/>
      <c r="H80" s="238"/>
      <c r="I80" s="238"/>
      <c r="J80" s="238"/>
      <c r="K80" s="238"/>
      <c r="L80" s="238"/>
      <c r="M80" s="238"/>
      <c r="N80" s="238"/>
    </row>
    <row r="81" spans="2:14" x14ac:dyDescent="0.3">
      <c r="B81" s="238"/>
      <c r="C81" s="238"/>
      <c r="D81" s="238"/>
      <c r="E81" s="238"/>
      <c r="F81" s="238"/>
      <c r="G81" s="238"/>
      <c r="H81" s="238"/>
      <c r="I81" s="238"/>
      <c r="J81" s="238"/>
      <c r="K81" s="238"/>
      <c r="L81" s="238"/>
      <c r="M81" s="238"/>
      <c r="N81" s="238"/>
    </row>
    <row r="82" spans="2:14" x14ac:dyDescent="0.3">
      <c r="B82" s="238"/>
      <c r="C82" s="238"/>
      <c r="D82" s="238"/>
      <c r="E82" s="238"/>
      <c r="F82" s="238"/>
      <c r="G82" s="238"/>
      <c r="H82" s="238"/>
      <c r="I82" s="238"/>
      <c r="J82" s="238"/>
      <c r="K82" s="238"/>
      <c r="L82" s="238"/>
      <c r="M82" s="238"/>
      <c r="N82" s="238"/>
    </row>
    <row r="83" spans="2:14" x14ac:dyDescent="0.3">
      <c r="B83" s="238"/>
      <c r="C83" s="238"/>
      <c r="D83" s="238"/>
      <c r="E83" s="238"/>
      <c r="F83" s="238"/>
      <c r="G83" s="238"/>
      <c r="H83" s="238"/>
      <c r="I83" s="238"/>
      <c r="J83" s="238"/>
      <c r="K83" s="238"/>
      <c r="L83" s="238"/>
      <c r="M83" s="238"/>
      <c r="N83" s="238"/>
    </row>
    <row r="84" spans="2:14" x14ac:dyDescent="0.3">
      <c r="B84" s="238"/>
      <c r="C84" s="238"/>
      <c r="D84" s="238"/>
      <c r="E84" s="238"/>
      <c r="F84" s="238"/>
      <c r="G84" s="238"/>
      <c r="H84" s="238"/>
      <c r="I84" s="238"/>
      <c r="J84" s="238"/>
      <c r="K84" s="238"/>
      <c r="L84" s="238"/>
      <c r="M84" s="238"/>
      <c r="N84" s="238"/>
    </row>
    <row r="85" spans="2:14" x14ac:dyDescent="0.3">
      <c r="B85" s="238"/>
      <c r="C85" s="238"/>
      <c r="D85" s="238"/>
      <c r="E85" s="238"/>
      <c r="F85" s="238"/>
      <c r="G85" s="238"/>
      <c r="H85" s="238"/>
      <c r="I85" s="238"/>
      <c r="J85" s="238"/>
      <c r="K85" s="238"/>
      <c r="L85" s="238"/>
      <c r="M85" s="238"/>
      <c r="N85" s="238"/>
    </row>
    <row r="86" spans="2:14" x14ac:dyDescent="0.3">
      <c r="B86" s="238"/>
      <c r="C86" s="238"/>
      <c r="D86" s="238"/>
      <c r="E86" s="238"/>
      <c r="F86" s="238"/>
      <c r="G86" s="238"/>
      <c r="H86" s="238"/>
      <c r="I86" s="238"/>
      <c r="J86" s="238"/>
      <c r="K86" s="238"/>
      <c r="L86" s="238"/>
      <c r="M86" s="238"/>
      <c r="N86" s="238"/>
    </row>
    <row r="87" spans="2:14" x14ac:dyDescent="0.3">
      <c r="B87" s="238"/>
      <c r="C87" s="238"/>
      <c r="D87" s="238"/>
      <c r="E87" s="238"/>
      <c r="F87" s="238"/>
      <c r="G87" s="238"/>
      <c r="H87" s="238"/>
      <c r="I87" s="238"/>
      <c r="J87" s="238"/>
      <c r="K87" s="238"/>
      <c r="L87" s="238"/>
      <c r="M87" s="238"/>
      <c r="N87" s="238"/>
    </row>
    <row r="88" spans="2:14" x14ac:dyDescent="0.3">
      <c r="B88" s="238"/>
      <c r="C88" s="238"/>
      <c r="D88" s="238"/>
      <c r="E88" s="238"/>
      <c r="F88" s="238"/>
      <c r="G88" s="238"/>
      <c r="H88" s="238"/>
      <c r="I88" s="238"/>
      <c r="J88" s="238"/>
      <c r="K88" s="238"/>
      <c r="L88" s="238"/>
      <c r="M88" s="238"/>
      <c r="N88" s="238"/>
    </row>
    <row r="89" spans="2:14" x14ac:dyDescent="0.3">
      <c r="B89" s="238"/>
      <c r="C89" s="238"/>
      <c r="D89" s="238"/>
      <c r="E89" s="238"/>
      <c r="F89" s="238"/>
      <c r="G89" s="238"/>
      <c r="H89" s="238"/>
      <c r="I89" s="238"/>
      <c r="J89" s="238"/>
      <c r="K89" s="238"/>
      <c r="L89" s="238"/>
      <c r="M89" s="238"/>
      <c r="N89" s="238"/>
    </row>
    <row r="90" spans="2:14" x14ac:dyDescent="0.3">
      <c r="B90" s="238"/>
      <c r="C90" s="238"/>
      <c r="D90" s="238"/>
      <c r="E90" s="238"/>
      <c r="F90" s="238"/>
      <c r="G90" s="238"/>
      <c r="H90" s="238"/>
      <c r="I90" s="238"/>
      <c r="J90" s="238"/>
      <c r="K90" s="238"/>
      <c r="L90" s="238"/>
      <c r="M90" s="238"/>
      <c r="N90" s="238"/>
    </row>
    <row r="91" spans="2:14" x14ac:dyDescent="0.3">
      <c r="B91" s="238"/>
      <c r="C91" s="238"/>
      <c r="D91" s="238"/>
      <c r="E91" s="238"/>
      <c r="F91" s="238"/>
      <c r="G91" s="238"/>
      <c r="H91" s="238"/>
      <c r="I91" s="238"/>
      <c r="J91" s="238"/>
      <c r="K91" s="238"/>
      <c r="L91" s="238"/>
      <c r="M91" s="238"/>
      <c r="N91" s="238"/>
    </row>
    <row r="92" spans="2:14" x14ac:dyDescent="0.3">
      <c r="B92" s="238"/>
      <c r="C92" s="238"/>
      <c r="D92" s="238"/>
      <c r="E92" s="238"/>
      <c r="F92" s="238"/>
      <c r="G92" s="238"/>
      <c r="H92" s="238"/>
      <c r="I92" s="238"/>
      <c r="J92" s="238"/>
      <c r="K92" s="238"/>
      <c r="L92" s="238"/>
      <c r="M92" s="238"/>
      <c r="N92" s="238"/>
    </row>
    <row r="93" spans="2:14" x14ac:dyDescent="0.3">
      <c r="B93" s="238"/>
      <c r="C93" s="238"/>
      <c r="D93" s="238"/>
      <c r="E93" s="238"/>
      <c r="F93" s="238"/>
      <c r="G93" s="238"/>
      <c r="H93" s="238"/>
      <c r="I93" s="238"/>
      <c r="J93" s="238"/>
      <c r="K93" s="238"/>
      <c r="L93" s="238"/>
      <c r="M93" s="238"/>
      <c r="N93" s="238"/>
    </row>
    <row r="94" spans="2:14" x14ac:dyDescent="0.3">
      <c r="B94" s="238"/>
      <c r="C94" s="238"/>
      <c r="D94" s="238"/>
      <c r="E94" s="238"/>
      <c r="F94" s="238"/>
      <c r="G94" s="238"/>
      <c r="H94" s="238"/>
      <c r="I94" s="238"/>
      <c r="J94" s="238"/>
      <c r="K94" s="238"/>
      <c r="L94" s="238"/>
      <c r="M94" s="238"/>
      <c r="N94" s="238"/>
    </row>
    <row r="95" spans="2:14" x14ac:dyDescent="0.3">
      <c r="B95" s="238"/>
      <c r="C95" s="238"/>
      <c r="D95" s="238"/>
      <c r="E95" s="238"/>
      <c r="F95" s="238"/>
      <c r="G95" s="238"/>
      <c r="H95" s="238"/>
      <c r="I95" s="238"/>
      <c r="J95" s="238"/>
      <c r="K95" s="238"/>
      <c r="L95" s="238"/>
      <c r="M95" s="238"/>
      <c r="N95" s="238"/>
    </row>
    <row r="96" spans="2:14" x14ac:dyDescent="0.3">
      <c r="B96" s="238"/>
      <c r="C96" s="238"/>
      <c r="D96" s="238"/>
      <c r="E96" s="238"/>
      <c r="F96" s="238"/>
      <c r="G96" s="238"/>
      <c r="H96" s="238"/>
      <c r="I96" s="238"/>
      <c r="J96" s="238"/>
      <c r="K96" s="238"/>
      <c r="L96" s="238"/>
      <c r="M96" s="238"/>
      <c r="N96" s="238"/>
    </row>
    <row r="97" spans="2:14" x14ac:dyDescent="0.3">
      <c r="B97" s="238"/>
      <c r="C97" s="238"/>
      <c r="D97" s="238"/>
      <c r="E97" s="238"/>
      <c r="F97" s="238"/>
      <c r="G97" s="238"/>
      <c r="H97" s="238"/>
      <c r="I97" s="238"/>
      <c r="J97" s="238"/>
      <c r="K97" s="238"/>
      <c r="L97" s="238"/>
      <c r="M97" s="238"/>
      <c r="N97" s="238"/>
    </row>
    <row r="98" spans="2:14" x14ac:dyDescent="0.3">
      <c r="B98" s="238"/>
      <c r="C98" s="238"/>
      <c r="D98" s="238"/>
      <c r="E98" s="238"/>
      <c r="F98" s="238"/>
      <c r="G98" s="238"/>
      <c r="H98" s="238"/>
      <c r="I98" s="238"/>
      <c r="J98" s="238"/>
      <c r="K98" s="238"/>
      <c r="L98" s="238"/>
      <c r="M98" s="238"/>
      <c r="N98" s="238"/>
    </row>
    <row r="100" spans="2:14" s="47" customFormat="1" ht="13.5" x14ac:dyDescent="0.3">
      <c r="B100" s="262" t="s">
        <v>890</v>
      </c>
      <c r="C100" s="262"/>
      <c r="D100" s="262"/>
      <c r="E100" s="262"/>
      <c r="F100" s="262"/>
      <c r="G100" s="262"/>
      <c r="H100" s="262"/>
      <c r="I100" s="262"/>
      <c r="J100" s="50">
        <v>2024</v>
      </c>
      <c r="K100" s="262">
        <v>2023</v>
      </c>
      <c r="L100" s="262"/>
      <c r="M100" s="295">
        <v>2022</v>
      </c>
      <c r="N100" s="296"/>
    </row>
    <row r="101" spans="2:14" s="47" customFormat="1" ht="13.5" x14ac:dyDescent="0.3">
      <c r="B101" s="262"/>
      <c r="C101" s="262"/>
      <c r="D101" s="262"/>
      <c r="E101" s="262"/>
      <c r="F101" s="262"/>
      <c r="G101" s="262"/>
      <c r="H101" s="262"/>
      <c r="I101" s="262"/>
      <c r="J101" s="50" t="s">
        <v>519</v>
      </c>
      <c r="K101" s="17" t="s">
        <v>24</v>
      </c>
      <c r="L101" s="17" t="s">
        <v>25</v>
      </c>
      <c r="M101" s="26" t="s">
        <v>24</v>
      </c>
      <c r="N101" s="27" t="s">
        <v>25</v>
      </c>
    </row>
    <row r="102" spans="2:14" x14ac:dyDescent="0.3">
      <c r="B102" s="120" t="s">
        <v>300</v>
      </c>
      <c r="C102" s="121"/>
      <c r="D102" s="121"/>
      <c r="E102" s="121"/>
      <c r="F102" s="121"/>
      <c r="G102" s="121"/>
      <c r="H102" s="121"/>
      <c r="I102" s="121"/>
      <c r="J102" s="122"/>
      <c r="K102" s="121"/>
      <c r="L102" s="121"/>
      <c r="M102" s="123"/>
      <c r="N102" s="124"/>
    </row>
    <row r="103" spans="2:14" x14ac:dyDescent="0.3">
      <c r="B103" s="247" t="s">
        <v>296</v>
      </c>
      <c r="C103" s="247"/>
      <c r="D103" s="247"/>
      <c r="E103" s="247"/>
      <c r="F103" s="247"/>
      <c r="G103" s="247"/>
      <c r="H103" s="247"/>
      <c r="I103" s="273"/>
      <c r="J103" s="51">
        <v>9</v>
      </c>
      <c r="K103" s="49">
        <v>7</v>
      </c>
      <c r="L103" s="49">
        <v>1</v>
      </c>
      <c r="M103" s="52">
        <v>4</v>
      </c>
      <c r="N103" s="53">
        <v>1</v>
      </c>
    </row>
    <row r="104" spans="2:14" x14ac:dyDescent="0.3">
      <c r="B104" s="247" t="s">
        <v>297</v>
      </c>
      <c r="C104" s="247"/>
      <c r="D104" s="247"/>
      <c r="E104" s="247"/>
      <c r="F104" s="247"/>
      <c r="G104" s="247"/>
      <c r="H104" s="247"/>
      <c r="I104" s="273"/>
      <c r="J104" s="51">
        <v>5</v>
      </c>
      <c r="K104" s="49">
        <v>2</v>
      </c>
      <c r="L104" s="49">
        <v>3</v>
      </c>
      <c r="M104" s="52">
        <v>2</v>
      </c>
      <c r="N104" s="53">
        <v>3</v>
      </c>
    </row>
    <row r="105" spans="2:14" x14ac:dyDescent="0.3">
      <c r="B105" s="247" t="s">
        <v>298</v>
      </c>
      <c r="C105" s="247"/>
      <c r="D105" s="247"/>
      <c r="E105" s="247"/>
      <c r="F105" s="247"/>
      <c r="G105" s="247"/>
      <c r="H105" s="247"/>
      <c r="I105" s="273"/>
      <c r="J105" s="51">
        <v>46</v>
      </c>
      <c r="K105" s="49">
        <v>46</v>
      </c>
      <c r="L105" s="49">
        <v>0</v>
      </c>
      <c r="M105" s="52">
        <v>27</v>
      </c>
      <c r="N105" s="53">
        <v>0</v>
      </c>
    </row>
    <row r="106" spans="2:14" x14ac:dyDescent="0.3">
      <c r="B106" s="247" t="s">
        <v>299</v>
      </c>
      <c r="C106" s="247"/>
      <c r="D106" s="247"/>
      <c r="E106" s="247"/>
      <c r="F106" s="247"/>
      <c r="G106" s="247"/>
      <c r="H106" s="247"/>
      <c r="I106" s="273"/>
      <c r="J106" s="51">
        <v>9</v>
      </c>
      <c r="K106" s="49">
        <v>6</v>
      </c>
      <c r="L106" s="49">
        <v>0</v>
      </c>
      <c r="M106" s="52">
        <v>6</v>
      </c>
      <c r="N106" s="53">
        <v>0</v>
      </c>
    </row>
    <row r="107" spans="2:14" x14ac:dyDescent="0.3">
      <c r="B107" s="120" t="s">
        <v>301</v>
      </c>
      <c r="C107" s="121"/>
      <c r="D107" s="121"/>
      <c r="E107" s="121"/>
      <c r="F107" s="121"/>
      <c r="G107" s="121"/>
      <c r="H107" s="121"/>
      <c r="I107" s="121"/>
      <c r="J107" s="122"/>
      <c r="K107" s="121"/>
      <c r="L107" s="121"/>
      <c r="M107" s="123"/>
      <c r="N107" s="124"/>
    </row>
    <row r="108" spans="2:14" x14ac:dyDescent="0.3">
      <c r="B108" s="247" t="s">
        <v>296</v>
      </c>
      <c r="C108" s="247"/>
      <c r="D108" s="247"/>
      <c r="E108" s="247"/>
      <c r="F108" s="247"/>
      <c r="G108" s="247"/>
      <c r="H108" s="247"/>
      <c r="I108" s="273"/>
      <c r="J108" s="51">
        <v>8</v>
      </c>
      <c r="K108" s="49">
        <v>3</v>
      </c>
      <c r="L108" s="49">
        <v>1</v>
      </c>
      <c r="M108" s="52">
        <v>3</v>
      </c>
      <c r="N108" s="53">
        <v>1</v>
      </c>
    </row>
    <row r="109" spans="2:14" x14ac:dyDescent="0.3">
      <c r="B109" s="247" t="s">
        <v>297</v>
      </c>
      <c r="C109" s="247"/>
      <c r="D109" s="247"/>
      <c r="E109" s="247"/>
      <c r="F109" s="247"/>
      <c r="G109" s="247"/>
      <c r="H109" s="247"/>
      <c r="I109" s="273"/>
      <c r="J109" s="51">
        <v>13</v>
      </c>
      <c r="K109" s="49">
        <v>0</v>
      </c>
      <c r="L109" s="49">
        <v>11</v>
      </c>
      <c r="M109" s="52">
        <v>0</v>
      </c>
      <c r="N109" s="53">
        <v>12</v>
      </c>
    </row>
    <row r="110" spans="2:14" x14ac:dyDescent="0.3">
      <c r="B110" s="247" t="s">
        <v>298</v>
      </c>
      <c r="C110" s="247"/>
      <c r="D110" s="247"/>
      <c r="E110" s="247"/>
      <c r="F110" s="247"/>
      <c r="G110" s="247"/>
      <c r="H110" s="247"/>
      <c r="I110" s="273"/>
      <c r="J110" s="51">
        <v>0</v>
      </c>
      <c r="K110" s="49">
        <v>0</v>
      </c>
      <c r="L110" s="49">
        <v>0</v>
      </c>
      <c r="M110" s="52">
        <v>0</v>
      </c>
      <c r="N110" s="53">
        <v>0</v>
      </c>
    </row>
    <row r="111" spans="2:14" x14ac:dyDescent="0.3">
      <c r="B111" s="247" t="s">
        <v>299</v>
      </c>
      <c r="C111" s="247"/>
      <c r="D111" s="247"/>
      <c r="E111" s="247"/>
      <c r="F111" s="247"/>
      <c r="G111" s="247"/>
      <c r="H111" s="247"/>
      <c r="I111" s="273"/>
      <c r="J111" s="51">
        <v>0</v>
      </c>
      <c r="K111" s="49">
        <v>0</v>
      </c>
      <c r="L111" s="49">
        <v>4</v>
      </c>
      <c r="M111" s="52">
        <v>0</v>
      </c>
      <c r="N111" s="53">
        <v>4</v>
      </c>
    </row>
  </sheetData>
  <sheetProtection algorithmName="SHA-512" hashValue="c6cG79IFZKlQkwk6XSr8QjfH+yJcwD+qifvFl0VcgmeaCk+LXkYLpVVXnyvsgpB3kx/jbNcdVDKNzS/ffgk+gg==" saltValue="ZKkwYTeS9kFqbF3+eGE22g==" spinCount="100000" sheet="1" objects="1" scenarios="1"/>
  <mergeCells count="43">
    <mergeCell ref="B12:N26"/>
    <mergeCell ref="B65:I65"/>
    <mergeCell ref="B64:I64"/>
    <mergeCell ref="B44:I45"/>
    <mergeCell ref="B56:N56"/>
    <mergeCell ref="K44:L44"/>
    <mergeCell ref="M44:N44"/>
    <mergeCell ref="B58:I59"/>
    <mergeCell ref="K58:L58"/>
    <mergeCell ref="M58:N58"/>
    <mergeCell ref="B51:I51"/>
    <mergeCell ref="K36:L36"/>
    <mergeCell ref="M36:N36"/>
    <mergeCell ref="B36:I37"/>
    <mergeCell ref="B31:N34"/>
    <mergeCell ref="B52:I52"/>
    <mergeCell ref="B50:I50"/>
    <mergeCell ref="B48:I48"/>
    <mergeCell ref="B47:I47"/>
    <mergeCell ref="B39:I39"/>
    <mergeCell ref="B38:I38"/>
    <mergeCell ref="B110:I110"/>
    <mergeCell ref="B111:I111"/>
    <mergeCell ref="B69:I69"/>
    <mergeCell ref="B68:I68"/>
    <mergeCell ref="B67:I67"/>
    <mergeCell ref="B108:I108"/>
    <mergeCell ref="B109:I109"/>
    <mergeCell ref="B66:I66"/>
    <mergeCell ref="B103:I103"/>
    <mergeCell ref="B104:I104"/>
    <mergeCell ref="B105:I105"/>
    <mergeCell ref="B106:I106"/>
    <mergeCell ref="B70:N71"/>
    <mergeCell ref="B77:N98"/>
    <mergeCell ref="B100:I101"/>
    <mergeCell ref="K100:L100"/>
    <mergeCell ref="M100:N100"/>
    <mergeCell ref="B62:I62"/>
    <mergeCell ref="B61:I61"/>
    <mergeCell ref="B55:I55"/>
    <mergeCell ref="B54:I54"/>
    <mergeCell ref="B53:I53"/>
  </mergeCells>
  <hyperlinks>
    <hyperlink ref="B1" location="Início!A1" display="Início" xr:uid="{76D7A623-892F-4B8D-8133-74E8D4BFB7A1}"/>
    <hyperlink ref="A1" location="Início!A1" display="Início!A1" xr:uid="{B1EF718D-C060-4DEE-A167-F2694EE081E0}"/>
    <hyperlink ref="C1" location="GRI!A1" display="Índice GRI" xr:uid="{1A1CCCD9-3EBC-4A0C-BE88-09E284ADED13}"/>
    <hyperlink ref="D1" location="SASB!A1" display="Índice SASB" xr:uid="{5ABAC0AE-9ECD-4410-8908-FF2E300AC67D}"/>
    <hyperlink ref="E1" location="TCFD!A1" display="Índice TCFD" xr:uid="{7A025E58-64FB-449E-BFCE-3C569056585C}"/>
    <hyperlink ref="F1" location="Clima!A1" display="Mudanças climáticas" xr:uid="{ECD3848E-C1F3-4A7B-953C-E181EBD47BE5}"/>
    <hyperlink ref="G1" location="Água!A1" display="Água e efluentes" xr:uid="{2060F0E1-3101-447D-9EC5-2F832C554758}"/>
    <hyperlink ref="H1" location="GestãoAmbiental!A1" display="Gestão ambiental" xr:uid="{60798EE2-D350-460E-967F-C1692BE0B452}"/>
    <hyperlink ref="I1" location="Talentos!A1" display="Gestão de talentos" xr:uid="{017A2F24-61DA-480A-AEE2-12A9DF333BDD}"/>
    <hyperlink ref="J1" location="ImpactoSocioeconômico!A1" display="Impacto socioeconômico" xr:uid="{892D286C-7688-4C41-A53A-64ECC20A11BF}"/>
    <hyperlink ref="K1" location="DireitosHumanos!A1" display="Direitos humanos" xr:uid="{2518CF05-190D-4B7D-81EC-854A7C82B6C7}"/>
    <hyperlink ref="L1" location="Segurança!A1" display="Segurança" xr:uid="{4DA1A461-7A38-49D1-859C-39F4D0BA8158}"/>
    <hyperlink ref="M1" location="Ativos!A1" display="Gestão dos ativos" xr:uid="{57B3D3C3-C4E2-48BB-B221-3E8D5727EEDF}"/>
    <hyperlink ref="N1" location="Ética!A1" display="Ética e integridade" xr:uid="{B1BC1A5B-9A32-438D-87BE-083979934D14}"/>
  </hyperlink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16C32-A586-4BFA-9B67-65CE6050378B}">
  <dimension ref="A1:S260"/>
  <sheetViews>
    <sheetView showGridLines="0" zoomScaleNormal="100" workbookViewId="0"/>
  </sheetViews>
  <sheetFormatPr defaultColWidth="9" defaultRowHeight="14.25" x14ac:dyDescent="0.3"/>
  <cols>
    <col min="1" max="5" width="6.875" style="18" customWidth="1"/>
    <col min="6" max="16" width="13.75" style="18" customWidth="1"/>
    <col min="17" max="16384" width="9" style="18"/>
  </cols>
  <sheetData>
    <row r="1" spans="1:19" s="5" customFormat="1" ht="33.75" x14ac:dyDescent="0.3">
      <c r="A1" s="182" t="e" vm="1">
        <v>#VALUE!</v>
      </c>
      <c r="B1" s="12" t="s">
        <v>0</v>
      </c>
      <c r="C1" s="12" t="s">
        <v>10</v>
      </c>
      <c r="D1" s="12" t="s">
        <v>11</v>
      </c>
      <c r="E1" s="12" t="s">
        <v>12</v>
      </c>
      <c r="F1" s="12" t="s">
        <v>1</v>
      </c>
      <c r="G1" s="12" t="s">
        <v>2</v>
      </c>
      <c r="H1" s="12" t="s">
        <v>3</v>
      </c>
      <c r="I1" s="12" t="s">
        <v>4</v>
      </c>
      <c r="J1" s="12" t="s">
        <v>5</v>
      </c>
      <c r="K1" s="12" t="s">
        <v>6</v>
      </c>
      <c r="L1" s="12" t="s">
        <v>7</v>
      </c>
      <c r="M1" s="12" t="s">
        <v>8</v>
      </c>
      <c r="N1" s="12" t="s">
        <v>9</v>
      </c>
      <c r="O1" s="13"/>
      <c r="S1" s="6"/>
    </row>
    <row r="4" spans="1:19" ht="20.25" x14ac:dyDescent="0.3">
      <c r="B4" s="14" t="s">
        <v>163</v>
      </c>
    </row>
    <row r="6" spans="1:19" s="19" customFormat="1" ht="38.25" x14ac:dyDescent="0.3">
      <c r="B6" s="19" t="e" vm="17">
        <v>#VALUE!</v>
      </c>
    </row>
    <row r="9" spans="1:19" x14ac:dyDescent="0.3">
      <c r="A9" s="20"/>
      <c r="B9" s="21" t="s">
        <v>626</v>
      </c>
      <c r="C9" s="20"/>
      <c r="D9" s="20"/>
      <c r="E9" s="20"/>
      <c r="F9" s="20"/>
      <c r="G9" s="20"/>
      <c r="H9" s="20"/>
      <c r="I9" s="20"/>
      <c r="J9" s="20"/>
      <c r="K9" s="20"/>
      <c r="L9" s="20"/>
      <c r="M9" s="20"/>
      <c r="N9" s="20"/>
    </row>
    <row r="11" spans="1:19" x14ac:dyDescent="0.3">
      <c r="B11" s="271" t="s">
        <v>842</v>
      </c>
      <c r="C11" s="271"/>
      <c r="D11" s="271"/>
      <c r="E11" s="271"/>
      <c r="F11" s="271"/>
      <c r="G11" s="271"/>
      <c r="H11" s="271"/>
      <c r="I11" s="271"/>
      <c r="J11" s="271"/>
      <c r="K11" s="271"/>
      <c r="L11" s="271"/>
      <c r="M11" s="271"/>
      <c r="N11" s="271"/>
    </row>
    <row r="12" spans="1:19" x14ac:dyDescent="0.3">
      <c r="B12" s="271"/>
      <c r="C12" s="271"/>
      <c r="D12" s="271"/>
      <c r="E12" s="271"/>
      <c r="F12" s="271"/>
      <c r="G12" s="271"/>
      <c r="H12" s="271"/>
      <c r="I12" s="271"/>
      <c r="J12" s="271"/>
      <c r="K12" s="271"/>
      <c r="L12" s="271"/>
      <c r="M12" s="271"/>
      <c r="N12" s="271"/>
    </row>
    <row r="13" spans="1:19" x14ac:dyDescent="0.3">
      <c r="B13" s="271"/>
      <c r="C13" s="271"/>
      <c r="D13" s="271"/>
      <c r="E13" s="271"/>
      <c r="F13" s="271"/>
      <c r="G13" s="271"/>
      <c r="H13" s="271"/>
      <c r="I13" s="271"/>
      <c r="J13" s="271"/>
      <c r="K13" s="271"/>
      <c r="L13" s="271"/>
      <c r="M13" s="271"/>
      <c r="N13" s="271"/>
    </row>
    <row r="14" spans="1:19" x14ac:dyDescent="0.3">
      <c r="B14" s="271"/>
      <c r="C14" s="271"/>
      <c r="D14" s="271"/>
      <c r="E14" s="271"/>
      <c r="F14" s="271"/>
      <c r="G14" s="271"/>
      <c r="H14" s="271"/>
      <c r="I14" s="271"/>
      <c r="J14" s="271"/>
      <c r="K14" s="271"/>
      <c r="L14" s="271"/>
      <c r="M14" s="271"/>
      <c r="N14" s="271"/>
    </row>
    <row r="15" spans="1:19" x14ac:dyDescent="0.3">
      <c r="B15" s="271"/>
      <c r="C15" s="271"/>
      <c r="D15" s="271"/>
      <c r="E15" s="271"/>
      <c r="F15" s="271"/>
      <c r="G15" s="271"/>
      <c r="H15" s="271"/>
      <c r="I15" s="271"/>
      <c r="J15" s="271"/>
      <c r="K15" s="271"/>
      <c r="L15" s="271"/>
      <c r="M15" s="271"/>
      <c r="N15" s="271"/>
    </row>
    <row r="16" spans="1:19" x14ac:dyDescent="0.3">
      <c r="B16" s="271"/>
      <c r="C16" s="271"/>
      <c r="D16" s="271"/>
      <c r="E16" s="271"/>
      <c r="F16" s="271"/>
      <c r="G16" s="271"/>
      <c r="H16" s="271"/>
      <c r="I16" s="271"/>
      <c r="J16" s="271"/>
      <c r="K16" s="271"/>
      <c r="L16" s="271"/>
      <c r="M16" s="271"/>
      <c r="N16" s="271"/>
    </row>
    <row r="17" spans="1:14" x14ac:dyDescent="0.3">
      <c r="B17" s="349" t="s">
        <v>627</v>
      </c>
      <c r="C17" s="349"/>
      <c r="D17" s="349"/>
      <c r="E17" s="349"/>
      <c r="F17" s="349"/>
      <c r="G17" s="349"/>
      <c r="H17" s="349"/>
      <c r="I17" s="349"/>
      <c r="J17" s="349"/>
      <c r="K17" s="349"/>
      <c r="L17" s="349"/>
      <c r="M17" s="349"/>
      <c r="N17" s="349"/>
    </row>
    <row r="20" spans="1:14" x14ac:dyDescent="0.3">
      <c r="A20" s="20"/>
      <c r="B20" s="21" t="s">
        <v>624</v>
      </c>
      <c r="C20" s="20"/>
      <c r="D20" s="20"/>
      <c r="E20" s="20"/>
      <c r="F20" s="20"/>
      <c r="G20" s="20"/>
      <c r="H20" s="20"/>
      <c r="I20" s="20"/>
      <c r="J20" s="20"/>
      <c r="K20" s="20"/>
      <c r="L20" s="20"/>
      <c r="M20" s="20"/>
      <c r="N20" s="20"/>
    </row>
    <row r="22" spans="1:14" x14ac:dyDescent="0.3">
      <c r="B22" s="271" t="s">
        <v>843</v>
      </c>
      <c r="C22" s="271"/>
      <c r="D22" s="271"/>
      <c r="E22" s="271"/>
      <c r="F22" s="271"/>
      <c r="G22" s="271"/>
      <c r="H22" s="271"/>
      <c r="I22" s="271"/>
      <c r="J22" s="271"/>
      <c r="K22" s="271"/>
      <c r="L22" s="271"/>
      <c r="M22" s="271"/>
      <c r="N22" s="271"/>
    </row>
    <row r="23" spans="1:14" x14ac:dyDescent="0.3">
      <c r="B23" s="271"/>
      <c r="C23" s="271"/>
      <c r="D23" s="271"/>
      <c r="E23" s="271"/>
      <c r="F23" s="271"/>
      <c r="G23" s="271"/>
      <c r="H23" s="271"/>
      <c r="I23" s="271"/>
      <c r="J23" s="271"/>
      <c r="K23" s="271"/>
      <c r="L23" s="271"/>
      <c r="M23" s="271"/>
      <c r="N23" s="271"/>
    </row>
    <row r="24" spans="1:14" x14ac:dyDescent="0.3">
      <c r="B24" s="271"/>
      <c r="C24" s="271"/>
      <c r="D24" s="271"/>
      <c r="E24" s="271"/>
      <c r="F24" s="271"/>
      <c r="G24" s="271"/>
      <c r="H24" s="271"/>
      <c r="I24" s="271"/>
      <c r="J24" s="271"/>
      <c r="K24" s="271"/>
      <c r="L24" s="271"/>
      <c r="M24" s="271"/>
      <c r="N24" s="271"/>
    </row>
    <row r="27" spans="1:14" x14ac:dyDescent="0.3">
      <c r="A27" s="20"/>
      <c r="B27" s="21" t="s">
        <v>625</v>
      </c>
      <c r="C27" s="20"/>
      <c r="D27" s="20"/>
      <c r="E27" s="20"/>
      <c r="F27" s="20"/>
      <c r="G27" s="20"/>
      <c r="H27" s="20"/>
      <c r="I27" s="20"/>
      <c r="J27" s="20"/>
      <c r="K27" s="20"/>
      <c r="L27" s="20"/>
      <c r="M27" s="20"/>
      <c r="N27" s="20"/>
    </row>
    <row r="29" spans="1:14" x14ac:dyDescent="0.3">
      <c r="B29" s="238" t="s">
        <v>628</v>
      </c>
      <c r="C29" s="238"/>
      <c r="D29" s="238"/>
      <c r="E29" s="238"/>
      <c r="F29" s="238"/>
      <c r="G29" s="238"/>
      <c r="H29" s="238"/>
      <c r="I29" s="238"/>
      <c r="J29" s="238"/>
      <c r="K29" s="238"/>
      <c r="L29" s="238"/>
      <c r="M29" s="238"/>
      <c r="N29" s="238"/>
    </row>
    <row r="30" spans="1:14" x14ac:dyDescent="0.3">
      <c r="B30" s="238"/>
      <c r="C30" s="238"/>
      <c r="D30" s="238"/>
      <c r="E30" s="238"/>
      <c r="F30" s="238"/>
      <c r="G30" s="238"/>
      <c r="H30" s="238"/>
      <c r="I30" s="238"/>
      <c r="J30" s="238"/>
      <c r="K30" s="238"/>
      <c r="L30" s="238"/>
      <c r="M30" s="238"/>
      <c r="N30" s="238"/>
    </row>
    <row r="31" spans="1:14" x14ac:dyDescent="0.3">
      <c r="B31" s="238"/>
      <c r="C31" s="238"/>
      <c r="D31" s="238"/>
      <c r="E31" s="238"/>
      <c r="F31" s="238"/>
      <c r="G31" s="238"/>
      <c r="H31" s="238"/>
      <c r="I31" s="238"/>
      <c r="J31" s="238"/>
      <c r="K31" s="238"/>
      <c r="L31" s="238"/>
      <c r="M31" s="238"/>
      <c r="N31" s="238"/>
    </row>
    <row r="34" spans="1:14" x14ac:dyDescent="0.3">
      <c r="A34" s="20"/>
      <c r="B34" s="21" t="s">
        <v>864</v>
      </c>
      <c r="C34" s="20"/>
      <c r="D34" s="20"/>
      <c r="E34" s="20"/>
      <c r="F34" s="20"/>
      <c r="G34" s="20"/>
      <c r="H34" s="20"/>
      <c r="I34" s="20"/>
      <c r="J34" s="20"/>
      <c r="K34" s="20"/>
      <c r="L34" s="20"/>
      <c r="M34" s="20"/>
      <c r="N34" s="20"/>
    </row>
    <row r="36" spans="1:14" x14ac:dyDescent="0.3">
      <c r="B36" s="238" t="s">
        <v>861</v>
      </c>
      <c r="C36" s="238"/>
      <c r="D36" s="238"/>
      <c r="E36" s="238"/>
      <c r="F36" s="238"/>
      <c r="G36" s="238"/>
      <c r="H36" s="238"/>
      <c r="I36" s="238"/>
      <c r="J36" s="238"/>
      <c r="K36" s="238"/>
      <c r="L36" s="238"/>
      <c r="M36" s="238"/>
      <c r="N36" s="238"/>
    </row>
    <row r="37" spans="1:14" x14ac:dyDescent="0.3">
      <c r="B37" s="238"/>
      <c r="C37" s="238"/>
      <c r="D37" s="238"/>
      <c r="E37" s="238"/>
      <c r="F37" s="238"/>
      <c r="G37" s="238"/>
      <c r="H37" s="238"/>
      <c r="I37" s="238"/>
      <c r="J37" s="238"/>
      <c r="K37" s="238"/>
      <c r="L37" s="238"/>
      <c r="M37" s="238"/>
      <c r="N37" s="238"/>
    </row>
    <row r="40" spans="1:14" x14ac:dyDescent="0.3">
      <c r="A40" s="20"/>
      <c r="B40" s="21" t="s">
        <v>865</v>
      </c>
      <c r="C40" s="20"/>
      <c r="D40" s="20"/>
      <c r="E40" s="20"/>
      <c r="F40" s="20"/>
      <c r="G40" s="20"/>
      <c r="H40" s="20"/>
      <c r="I40" s="20"/>
      <c r="J40" s="20"/>
      <c r="K40" s="20"/>
      <c r="L40" s="20"/>
      <c r="M40" s="20"/>
      <c r="N40" s="20"/>
    </row>
    <row r="42" spans="1:14" x14ac:dyDescent="0.3">
      <c r="B42" s="238" t="s">
        <v>862</v>
      </c>
      <c r="C42" s="235"/>
      <c r="D42" s="235"/>
      <c r="E42" s="235"/>
      <c r="F42" s="235"/>
      <c r="G42" s="235"/>
      <c r="H42" s="235"/>
      <c r="I42" s="235"/>
      <c r="J42" s="235"/>
      <c r="K42" s="235"/>
      <c r="L42" s="235"/>
      <c r="M42" s="235"/>
      <c r="N42" s="235"/>
    </row>
    <row r="43" spans="1:14" x14ac:dyDescent="0.3">
      <c r="B43" s="238"/>
      <c r="C43" s="235"/>
      <c r="D43" s="235"/>
      <c r="E43" s="235"/>
      <c r="F43" s="235"/>
      <c r="G43" s="235"/>
      <c r="H43" s="235"/>
      <c r="I43" s="235"/>
      <c r="J43" s="235"/>
      <c r="K43" s="235"/>
      <c r="L43" s="235"/>
      <c r="M43" s="235"/>
      <c r="N43" s="235"/>
    </row>
    <row r="44" spans="1:14" x14ac:dyDescent="0.3">
      <c r="B44" s="238"/>
      <c r="C44" s="235"/>
      <c r="D44" s="235"/>
      <c r="E44" s="235"/>
      <c r="F44" s="235"/>
      <c r="G44" s="235"/>
      <c r="H44" s="235"/>
      <c r="I44" s="235"/>
      <c r="J44" s="235"/>
      <c r="K44" s="235"/>
      <c r="L44" s="235"/>
      <c r="M44" s="235"/>
      <c r="N44" s="235"/>
    </row>
    <row r="45" spans="1:14" x14ac:dyDescent="0.3">
      <c r="B45" s="235"/>
      <c r="C45" s="235"/>
      <c r="D45" s="235"/>
      <c r="E45" s="235"/>
      <c r="F45" s="235"/>
      <c r="G45" s="235"/>
      <c r="H45" s="235"/>
      <c r="I45" s="235"/>
      <c r="J45" s="235"/>
      <c r="K45" s="235"/>
      <c r="L45" s="235"/>
      <c r="M45" s="235"/>
      <c r="N45" s="235"/>
    </row>
    <row r="48" spans="1:14" x14ac:dyDescent="0.3">
      <c r="A48" s="20"/>
      <c r="B48" s="21" t="s">
        <v>326</v>
      </c>
      <c r="C48" s="20"/>
      <c r="D48" s="20"/>
      <c r="E48" s="20"/>
      <c r="F48" s="20"/>
      <c r="G48" s="20"/>
      <c r="H48" s="20"/>
      <c r="I48" s="20"/>
      <c r="J48" s="20"/>
      <c r="K48" s="20"/>
      <c r="L48" s="20"/>
      <c r="M48" s="20"/>
      <c r="N48" s="20"/>
    </row>
    <row r="50" spans="2:14" x14ac:dyDescent="0.3">
      <c r="B50" s="271" t="s">
        <v>327</v>
      </c>
      <c r="C50" s="271"/>
      <c r="D50" s="271"/>
      <c r="E50" s="271"/>
      <c r="F50" s="271"/>
      <c r="G50" s="271"/>
      <c r="H50" s="271"/>
      <c r="I50" s="271"/>
      <c r="J50" s="271"/>
      <c r="K50" s="271"/>
      <c r="L50" s="271"/>
      <c r="M50" s="271"/>
      <c r="N50" s="271"/>
    </row>
    <row r="51" spans="2:14" x14ac:dyDescent="0.3">
      <c r="B51" s="271"/>
      <c r="C51" s="271"/>
      <c r="D51" s="271"/>
      <c r="E51" s="271"/>
      <c r="F51" s="271"/>
      <c r="G51" s="271"/>
      <c r="H51" s="271"/>
      <c r="I51" s="271"/>
      <c r="J51" s="271"/>
      <c r="K51" s="271"/>
      <c r="L51" s="271"/>
      <c r="M51" s="271"/>
      <c r="N51" s="271"/>
    </row>
    <row r="52" spans="2:14" x14ac:dyDescent="0.3">
      <c r="B52" s="271"/>
      <c r="C52" s="271"/>
      <c r="D52" s="271"/>
      <c r="E52" s="271"/>
      <c r="F52" s="271"/>
      <c r="G52" s="271"/>
      <c r="H52" s="271"/>
      <c r="I52" s="271"/>
      <c r="J52" s="271"/>
      <c r="K52" s="271"/>
      <c r="L52" s="271"/>
      <c r="M52" s="271"/>
      <c r="N52" s="271"/>
    </row>
    <row r="53" spans="2:14" x14ac:dyDescent="0.3">
      <c r="B53" s="271"/>
      <c r="C53" s="271"/>
      <c r="D53" s="271"/>
      <c r="E53" s="271"/>
      <c r="F53" s="271"/>
      <c r="G53" s="271"/>
      <c r="H53" s="271"/>
      <c r="I53" s="271"/>
      <c r="J53" s="271"/>
      <c r="K53" s="271"/>
      <c r="L53" s="271"/>
      <c r="M53" s="271"/>
      <c r="N53" s="271"/>
    </row>
    <row r="54" spans="2:14" x14ac:dyDescent="0.3">
      <c r="B54" s="271"/>
      <c r="C54" s="271"/>
      <c r="D54" s="271"/>
      <c r="E54" s="271"/>
      <c r="F54" s="271"/>
      <c r="G54" s="271"/>
      <c r="H54" s="271"/>
      <c r="I54" s="271"/>
      <c r="J54" s="271"/>
      <c r="K54" s="271"/>
      <c r="L54" s="271"/>
      <c r="M54" s="271"/>
      <c r="N54" s="271"/>
    </row>
    <row r="55" spans="2:14" x14ac:dyDescent="0.3">
      <c r="B55" s="271"/>
      <c r="C55" s="271"/>
      <c r="D55" s="271"/>
      <c r="E55" s="271"/>
      <c r="F55" s="271"/>
      <c r="G55" s="271"/>
      <c r="H55" s="271"/>
      <c r="I55" s="271"/>
      <c r="J55" s="271"/>
      <c r="K55" s="271"/>
      <c r="L55" s="271"/>
      <c r="M55" s="271"/>
      <c r="N55" s="271"/>
    </row>
    <row r="56" spans="2:14" x14ac:dyDescent="0.3">
      <c r="B56" s="271"/>
      <c r="C56" s="271"/>
      <c r="D56" s="271"/>
      <c r="E56" s="271"/>
      <c r="F56" s="271"/>
      <c r="G56" s="271"/>
      <c r="H56" s="271"/>
      <c r="I56" s="271"/>
      <c r="J56" s="271"/>
      <c r="K56" s="271"/>
      <c r="L56" s="271"/>
      <c r="M56" s="271"/>
      <c r="N56" s="271"/>
    </row>
    <row r="57" spans="2:14" x14ac:dyDescent="0.3">
      <c r="B57" s="271"/>
      <c r="C57" s="271"/>
      <c r="D57" s="271"/>
      <c r="E57" s="271"/>
      <c r="F57" s="271"/>
      <c r="G57" s="271"/>
      <c r="H57" s="271"/>
      <c r="I57" s="271"/>
      <c r="J57" s="271"/>
      <c r="K57" s="271"/>
      <c r="L57" s="271"/>
      <c r="M57" s="271"/>
      <c r="N57" s="271"/>
    </row>
    <row r="58" spans="2:14" x14ac:dyDescent="0.3">
      <c r="B58" s="271"/>
      <c r="C58" s="271"/>
      <c r="D58" s="271"/>
      <c r="E58" s="271"/>
      <c r="F58" s="271"/>
      <c r="G58" s="271"/>
      <c r="H58" s="271"/>
      <c r="I58" s="271"/>
      <c r="J58" s="271"/>
      <c r="K58" s="271"/>
      <c r="L58" s="271"/>
      <c r="M58" s="271"/>
      <c r="N58" s="271"/>
    </row>
    <row r="59" spans="2:14" x14ac:dyDescent="0.3">
      <c r="B59" s="271"/>
      <c r="C59" s="271"/>
      <c r="D59" s="271"/>
      <c r="E59" s="271"/>
      <c r="F59" s="271"/>
      <c r="G59" s="271"/>
      <c r="H59" s="271"/>
      <c r="I59" s="271"/>
      <c r="J59" s="271"/>
      <c r="K59" s="271"/>
      <c r="L59" s="271"/>
      <c r="M59" s="271"/>
      <c r="N59" s="271"/>
    </row>
    <row r="61" spans="2:14" s="47" customFormat="1" ht="15" x14ac:dyDescent="0.3">
      <c r="B61" s="262" t="s">
        <v>328</v>
      </c>
      <c r="C61" s="262"/>
      <c r="D61" s="262"/>
      <c r="E61" s="262"/>
      <c r="F61" s="262"/>
      <c r="G61" s="262"/>
      <c r="H61" s="262"/>
      <c r="I61" s="262"/>
      <c r="J61" s="262"/>
      <c r="K61" s="50">
        <v>2024</v>
      </c>
      <c r="L61" s="262">
        <v>2023</v>
      </c>
      <c r="M61" s="262"/>
      <c r="N61" s="50" t="s">
        <v>338</v>
      </c>
    </row>
    <row r="62" spans="2:14" s="47" customFormat="1" ht="13.5" x14ac:dyDescent="0.3">
      <c r="B62" s="262"/>
      <c r="C62" s="262"/>
      <c r="D62" s="262"/>
      <c r="E62" s="262"/>
      <c r="F62" s="262"/>
      <c r="G62" s="262"/>
      <c r="H62" s="262"/>
      <c r="I62" s="262"/>
      <c r="J62" s="262"/>
      <c r="K62" s="50" t="s">
        <v>519</v>
      </c>
      <c r="L62" s="17" t="s">
        <v>24</v>
      </c>
      <c r="M62" s="17" t="s">
        <v>25</v>
      </c>
      <c r="N62" s="50" t="s">
        <v>25</v>
      </c>
    </row>
    <row r="63" spans="2:14" x14ac:dyDescent="0.3">
      <c r="B63" s="247" t="s">
        <v>329</v>
      </c>
      <c r="C63" s="247"/>
      <c r="D63" s="247"/>
      <c r="E63" s="247"/>
      <c r="F63" s="247"/>
      <c r="G63" s="247"/>
      <c r="H63" s="247"/>
      <c r="I63" s="247"/>
      <c r="J63" s="273"/>
      <c r="K63" s="51">
        <v>349</v>
      </c>
      <c r="L63" s="49">
        <v>213</v>
      </c>
      <c r="M63" s="49">
        <v>5</v>
      </c>
      <c r="N63" s="51">
        <v>4</v>
      </c>
    </row>
    <row r="64" spans="2:14" x14ac:dyDescent="0.3">
      <c r="B64" s="247" t="s">
        <v>330</v>
      </c>
      <c r="C64" s="247"/>
      <c r="D64" s="247"/>
      <c r="E64" s="247"/>
      <c r="F64" s="247"/>
      <c r="G64" s="247"/>
      <c r="H64" s="247"/>
      <c r="I64" s="247"/>
      <c r="J64" s="273"/>
      <c r="K64" s="51">
        <v>39</v>
      </c>
      <c r="L64" s="83" t="s">
        <v>45</v>
      </c>
      <c r="M64" s="49">
        <v>0</v>
      </c>
      <c r="N64" s="51">
        <v>0</v>
      </c>
    </row>
    <row r="65" spans="1:14" x14ac:dyDescent="0.3">
      <c r="B65" s="247" t="s">
        <v>331</v>
      </c>
      <c r="C65" s="247"/>
      <c r="D65" s="247"/>
      <c r="E65" s="247"/>
      <c r="F65" s="247"/>
      <c r="G65" s="247"/>
      <c r="H65" s="247"/>
      <c r="I65" s="247"/>
      <c r="J65" s="273"/>
      <c r="K65" s="51">
        <v>45</v>
      </c>
      <c r="L65" s="83" t="s">
        <v>45</v>
      </c>
      <c r="M65" s="49">
        <v>3</v>
      </c>
      <c r="N65" s="51">
        <v>3</v>
      </c>
    </row>
    <row r="66" spans="1:14" x14ac:dyDescent="0.3">
      <c r="B66" s="247" t="s">
        <v>332</v>
      </c>
      <c r="C66" s="247"/>
      <c r="D66" s="247"/>
      <c r="E66" s="247"/>
      <c r="F66" s="247"/>
      <c r="G66" s="247"/>
      <c r="H66" s="247"/>
      <c r="I66" s="247"/>
      <c r="J66" s="273"/>
      <c r="K66" s="51">
        <v>66</v>
      </c>
      <c r="L66" s="83" t="s">
        <v>45</v>
      </c>
      <c r="M66" s="49">
        <v>1</v>
      </c>
      <c r="N66" s="51">
        <v>1</v>
      </c>
    </row>
    <row r="67" spans="1:14" x14ac:dyDescent="0.3">
      <c r="B67" s="247" t="s">
        <v>333</v>
      </c>
      <c r="C67" s="247"/>
      <c r="D67" s="247"/>
      <c r="E67" s="247"/>
      <c r="F67" s="247"/>
      <c r="G67" s="247"/>
      <c r="H67" s="247"/>
      <c r="I67" s="247"/>
      <c r="J67" s="273"/>
      <c r="K67" s="51">
        <v>71</v>
      </c>
      <c r="L67" s="83" t="s">
        <v>45</v>
      </c>
      <c r="M67" s="49">
        <v>1</v>
      </c>
      <c r="N67" s="51">
        <v>0</v>
      </c>
    </row>
    <row r="68" spans="1:14" x14ac:dyDescent="0.3">
      <c r="B68" s="247" t="s">
        <v>334</v>
      </c>
      <c r="C68" s="247"/>
      <c r="D68" s="247"/>
      <c r="E68" s="247"/>
      <c r="F68" s="247"/>
      <c r="G68" s="247"/>
      <c r="H68" s="247"/>
      <c r="I68" s="247"/>
      <c r="J68" s="273"/>
      <c r="K68" s="51">
        <v>25</v>
      </c>
      <c r="L68" s="83" t="s">
        <v>45</v>
      </c>
      <c r="M68" s="49">
        <v>0</v>
      </c>
      <c r="N68" s="51">
        <v>0</v>
      </c>
    </row>
    <row r="69" spans="1:14" x14ac:dyDescent="0.3">
      <c r="B69" s="247" t="s">
        <v>335</v>
      </c>
      <c r="C69" s="247"/>
      <c r="D69" s="247"/>
      <c r="E69" s="247"/>
      <c r="F69" s="247"/>
      <c r="G69" s="247"/>
      <c r="H69" s="247"/>
      <c r="I69" s="247"/>
      <c r="J69" s="273"/>
      <c r="K69" s="51">
        <v>64</v>
      </c>
      <c r="L69" s="83" t="s">
        <v>45</v>
      </c>
      <c r="M69" s="83" t="s">
        <v>45</v>
      </c>
      <c r="N69" s="54" t="s">
        <v>45</v>
      </c>
    </row>
    <row r="70" spans="1:14" x14ac:dyDescent="0.3">
      <c r="B70" s="247" t="s">
        <v>336</v>
      </c>
      <c r="C70" s="247"/>
      <c r="D70" s="247"/>
      <c r="E70" s="247"/>
      <c r="F70" s="247"/>
      <c r="G70" s="247"/>
      <c r="H70" s="247"/>
      <c r="I70" s="247"/>
      <c r="J70" s="273"/>
      <c r="K70" s="51">
        <v>39</v>
      </c>
      <c r="L70" s="83" t="s">
        <v>45</v>
      </c>
      <c r="M70" s="83" t="s">
        <v>45</v>
      </c>
      <c r="N70" s="54" t="s">
        <v>45</v>
      </c>
    </row>
    <row r="71" spans="1:14" s="184" customFormat="1" ht="13.5" x14ac:dyDescent="0.3">
      <c r="B71" s="260" t="s">
        <v>337</v>
      </c>
      <c r="C71" s="260"/>
      <c r="D71" s="260"/>
      <c r="E71" s="260"/>
      <c r="F71" s="260"/>
      <c r="G71" s="260"/>
      <c r="H71" s="260"/>
      <c r="I71" s="260"/>
      <c r="J71" s="260"/>
      <c r="K71" s="260"/>
      <c r="L71" s="260"/>
      <c r="M71" s="260"/>
      <c r="N71" s="260"/>
    </row>
    <row r="74" spans="1:14" x14ac:dyDescent="0.3">
      <c r="A74" s="20"/>
      <c r="B74" s="21" t="s">
        <v>325</v>
      </c>
      <c r="C74" s="20"/>
      <c r="D74" s="20"/>
      <c r="E74" s="20"/>
      <c r="F74" s="20"/>
      <c r="G74" s="20"/>
      <c r="H74" s="20"/>
      <c r="I74" s="20"/>
      <c r="J74" s="20"/>
      <c r="K74" s="20"/>
      <c r="L74" s="20"/>
      <c r="M74" s="20"/>
      <c r="N74" s="20"/>
    </row>
    <row r="76" spans="1:14" x14ac:dyDescent="0.3">
      <c r="B76" s="271" t="s">
        <v>844</v>
      </c>
      <c r="C76" s="271"/>
      <c r="D76" s="271"/>
      <c r="E76" s="271"/>
      <c r="F76" s="271"/>
      <c r="G76" s="271"/>
      <c r="H76" s="271"/>
      <c r="I76" s="271"/>
      <c r="J76" s="271"/>
      <c r="K76" s="271"/>
      <c r="L76" s="271"/>
      <c r="M76" s="271"/>
      <c r="N76" s="271"/>
    </row>
    <row r="77" spans="1:14" x14ac:dyDescent="0.3">
      <c r="B77" s="271"/>
      <c r="C77" s="271"/>
      <c r="D77" s="271"/>
      <c r="E77" s="271"/>
      <c r="F77" s="271"/>
      <c r="G77" s="271"/>
      <c r="H77" s="271"/>
      <c r="I77" s="271"/>
      <c r="J77" s="271"/>
      <c r="K77" s="271"/>
      <c r="L77" s="271"/>
      <c r="M77" s="271"/>
      <c r="N77" s="271"/>
    </row>
    <row r="78" spans="1:14" x14ac:dyDescent="0.3">
      <c r="B78" s="271"/>
      <c r="C78" s="271"/>
      <c r="D78" s="271"/>
      <c r="E78" s="271"/>
      <c r="F78" s="271"/>
      <c r="G78" s="271"/>
      <c r="H78" s="271"/>
      <c r="I78" s="271"/>
      <c r="J78" s="271"/>
      <c r="K78" s="271"/>
      <c r="L78" s="271"/>
      <c r="M78" s="271"/>
      <c r="N78" s="271"/>
    </row>
    <row r="79" spans="1:14" x14ac:dyDescent="0.3">
      <c r="B79" s="271"/>
      <c r="C79" s="271"/>
      <c r="D79" s="271"/>
      <c r="E79" s="271"/>
      <c r="F79" s="271"/>
      <c r="G79" s="271"/>
      <c r="H79" s="271"/>
      <c r="I79" s="271"/>
      <c r="J79" s="271"/>
      <c r="K79" s="271"/>
      <c r="L79" s="271"/>
      <c r="M79" s="271"/>
      <c r="N79" s="271"/>
    </row>
    <row r="81" spans="2:14" s="212" customFormat="1" ht="13.5" x14ac:dyDescent="0.3">
      <c r="B81" s="277" t="s">
        <v>569</v>
      </c>
      <c r="C81" s="277"/>
      <c r="D81" s="277"/>
      <c r="E81" s="277" t="s">
        <v>562</v>
      </c>
      <c r="F81" s="277"/>
      <c r="G81" s="280" t="s">
        <v>563</v>
      </c>
      <c r="H81" s="280"/>
      <c r="I81" s="280" t="s">
        <v>564</v>
      </c>
      <c r="J81" s="280"/>
      <c r="K81" s="280"/>
      <c r="L81" s="280"/>
      <c r="M81" s="280"/>
      <c r="N81" s="280" t="s">
        <v>565</v>
      </c>
    </row>
    <row r="82" spans="2:14" s="212" customFormat="1" ht="13.5" x14ac:dyDescent="0.3">
      <c r="B82" s="277"/>
      <c r="C82" s="277"/>
      <c r="D82" s="277"/>
      <c r="E82" s="277"/>
      <c r="F82" s="277"/>
      <c r="G82" s="280"/>
      <c r="H82" s="280"/>
      <c r="I82" s="280"/>
      <c r="J82" s="280"/>
      <c r="K82" s="280"/>
      <c r="L82" s="280"/>
      <c r="M82" s="280"/>
      <c r="N82" s="280"/>
    </row>
    <row r="83" spans="2:14" x14ac:dyDescent="0.3">
      <c r="B83" s="36" t="s">
        <v>575</v>
      </c>
      <c r="C83" s="36"/>
      <c r="D83" s="36"/>
      <c r="E83" s="36"/>
      <c r="F83" s="36"/>
      <c r="G83" s="36"/>
      <c r="H83" s="36"/>
      <c r="I83" s="36"/>
      <c r="J83" s="36"/>
      <c r="K83" s="36"/>
      <c r="L83" s="36"/>
      <c r="M83" s="36"/>
      <c r="N83" s="36"/>
    </row>
    <row r="84" spans="2:14" x14ac:dyDescent="0.3">
      <c r="B84" s="344" t="s">
        <v>566</v>
      </c>
      <c r="C84" s="344"/>
      <c r="D84" s="344"/>
      <c r="E84" s="348">
        <v>45434</v>
      </c>
      <c r="F84" s="348"/>
      <c r="G84" s="248" t="s">
        <v>571</v>
      </c>
      <c r="H84" s="248"/>
      <c r="I84" s="248" t="s">
        <v>567</v>
      </c>
      <c r="J84" s="248"/>
      <c r="K84" s="248"/>
      <c r="L84" s="248"/>
      <c r="M84" s="248"/>
      <c r="N84" s="248" t="s">
        <v>568</v>
      </c>
    </row>
    <row r="85" spans="2:14" x14ac:dyDescent="0.3">
      <c r="B85" s="344"/>
      <c r="C85" s="344"/>
      <c r="D85" s="344"/>
      <c r="E85" s="348"/>
      <c r="F85" s="348"/>
      <c r="G85" s="248"/>
      <c r="H85" s="248"/>
      <c r="I85" s="248"/>
      <c r="J85" s="248"/>
      <c r="K85" s="248"/>
      <c r="L85" s="248"/>
      <c r="M85" s="248"/>
      <c r="N85" s="248"/>
    </row>
    <row r="86" spans="2:14" x14ac:dyDescent="0.3">
      <c r="B86" s="344"/>
      <c r="C86" s="344"/>
      <c r="D86" s="344"/>
      <c r="E86" s="348"/>
      <c r="F86" s="348"/>
      <c r="G86" s="248"/>
      <c r="H86" s="248"/>
      <c r="I86" s="248"/>
      <c r="J86" s="248"/>
      <c r="K86" s="248"/>
      <c r="L86" s="248"/>
      <c r="M86" s="248"/>
      <c r="N86" s="248"/>
    </row>
    <row r="87" spans="2:14" x14ac:dyDescent="0.3">
      <c r="B87" s="344"/>
      <c r="C87" s="344"/>
      <c r="D87" s="344"/>
      <c r="E87" s="348"/>
      <c r="F87" s="348"/>
      <c r="G87" s="248"/>
      <c r="H87" s="248"/>
      <c r="I87" s="248"/>
      <c r="J87" s="248"/>
      <c r="K87" s="248"/>
      <c r="L87" s="248"/>
      <c r="M87" s="248"/>
      <c r="N87" s="248"/>
    </row>
    <row r="88" spans="2:14" x14ac:dyDescent="0.3">
      <c r="B88" s="344" t="s">
        <v>570</v>
      </c>
      <c r="C88" s="344"/>
      <c r="D88" s="344"/>
      <c r="E88" s="348">
        <v>45281</v>
      </c>
      <c r="F88" s="348"/>
      <c r="G88" s="248" t="s">
        <v>571</v>
      </c>
      <c r="H88" s="248"/>
      <c r="I88" s="248" t="s">
        <v>573</v>
      </c>
      <c r="J88" s="248"/>
      <c r="K88" s="248"/>
      <c r="L88" s="248"/>
      <c r="M88" s="248"/>
      <c r="N88" s="248" t="s">
        <v>568</v>
      </c>
    </row>
    <row r="89" spans="2:14" x14ac:dyDescent="0.3">
      <c r="B89" s="344"/>
      <c r="C89" s="344"/>
      <c r="D89" s="344"/>
      <c r="E89" s="348"/>
      <c r="F89" s="348"/>
      <c r="G89" s="248"/>
      <c r="H89" s="248"/>
      <c r="I89" s="248"/>
      <c r="J89" s="248"/>
      <c r="K89" s="248"/>
      <c r="L89" s="248"/>
      <c r="M89" s="248"/>
      <c r="N89" s="248"/>
    </row>
    <row r="90" spans="2:14" x14ac:dyDescent="0.3">
      <c r="B90" s="344"/>
      <c r="C90" s="344"/>
      <c r="D90" s="344"/>
      <c r="E90" s="348"/>
      <c r="F90" s="348"/>
      <c r="G90" s="248"/>
      <c r="H90" s="248"/>
      <c r="I90" s="248"/>
      <c r="J90" s="248"/>
      <c r="K90" s="248"/>
      <c r="L90" s="248"/>
      <c r="M90" s="248"/>
      <c r="N90" s="248"/>
    </row>
    <row r="91" spans="2:14" x14ac:dyDescent="0.3">
      <c r="B91" s="344"/>
      <c r="C91" s="344"/>
      <c r="D91" s="344"/>
      <c r="E91" s="348"/>
      <c r="F91" s="348"/>
      <c r="G91" s="248"/>
      <c r="H91" s="248"/>
      <c r="I91" s="248"/>
      <c r="J91" s="248"/>
      <c r="K91" s="248"/>
      <c r="L91" s="248"/>
      <c r="M91" s="248"/>
      <c r="N91" s="248"/>
    </row>
    <row r="92" spans="2:14" x14ac:dyDescent="0.3">
      <c r="B92" s="344"/>
      <c r="C92" s="344"/>
      <c r="D92" s="344"/>
      <c r="E92" s="348"/>
      <c r="F92" s="348"/>
      <c r="G92" s="248"/>
      <c r="H92" s="248"/>
      <c r="I92" s="248"/>
      <c r="J92" s="248"/>
      <c r="K92" s="248"/>
      <c r="L92" s="248"/>
      <c r="M92" s="248"/>
      <c r="N92" s="248"/>
    </row>
    <row r="93" spans="2:14" x14ac:dyDescent="0.3">
      <c r="B93" s="344" t="s">
        <v>572</v>
      </c>
      <c r="C93" s="344"/>
      <c r="D93" s="344"/>
      <c r="E93" s="348">
        <v>45434</v>
      </c>
      <c r="F93" s="348"/>
      <c r="G93" s="248" t="s">
        <v>571</v>
      </c>
      <c r="H93" s="248"/>
      <c r="I93" s="248" t="s">
        <v>574</v>
      </c>
      <c r="J93" s="248"/>
      <c r="K93" s="248"/>
      <c r="L93" s="248"/>
      <c r="M93" s="248"/>
      <c r="N93" s="248" t="s">
        <v>568</v>
      </c>
    </row>
    <row r="94" spans="2:14" x14ac:dyDescent="0.3">
      <c r="B94" s="344"/>
      <c r="C94" s="344"/>
      <c r="D94" s="344"/>
      <c r="E94" s="348"/>
      <c r="F94" s="348"/>
      <c r="G94" s="248"/>
      <c r="H94" s="248"/>
      <c r="I94" s="248"/>
      <c r="J94" s="248"/>
      <c r="K94" s="248"/>
      <c r="L94" s="248"/>
      <c r="M94" s="248"/>
      <c r="N94" s="248"/>
    </row>
    <row r="95" spans="2:14" x14ac:dyDescent="0.3">
      <c r="B95" s="344"/>
      <c r="C95" s="344"/>
      <c r="D95" s="344"/>
      <c r="E95" s="348"/>
      <c r="F95" s="348"/>
      <c r="G95" s="248"/>
      <c r="H95" s="248"/>
      <c r="I95" s="248"/>
      <c r="J95" s="248"/>
      <c r="K95" s="248"/>
      <c r="L95" s="248"/>
      <c r="M95" s="248"/>
      <c r="N95" s="248"/>
    </row>
    <row r="96" spans="2:14" x14ac:dyDescent="0.3">
      <c r="B96" s="344"/>
      <c r="C96" s="344"/>
      <c r="D96" s="344"/>
      <c r="E96" s="348"/>
      <c r="F96" s="348"/>
      <c r="G96" s="248"/>
      <c r="H96" s="248"/>
      <c r="I96" s="248"/>
      <c r="J96" s="248"/>
      <c r="K96" s="248"/>
      <c r="L96" s="248"/>
      <c r="M96" s="248"/>
      <c r="N96" s="248"/>
    </row>
    <row r="97" spans="2:14" x14ac:dyDescent="0.3">
      <c r="B97" s="36" t="s">
        <v>576</v>
      </c>
      <c r="C97" s="36"/>
      <c r="D97" s="36"/>
      <c r="E97" s="36"/>
      <c r="F97" s="36"/>
      <c r="G97" s="36"/>
      <c r="H97" s="36"/>
      <c r="I97" s="36"/>
      <c r="J97" s="36"/>
      <c r="K97" s="36"/>
      <c r="L97" s="36"/>
      <c r="M97" s="36"/>
      <c r="N97" s="36"/>
    </row>
    <row r="98" spans="2:14" x14ac:dyDescent="0.3">
      <c r="B98" s="345" t="s">
        <v>587</v>
      </c>
      <c r="C98" s="345"/>
      <c r="D98" s="345"/>
      <c r="E98" s="343">
        <v>45330</v>
      </c>
      <c r="F98" s="343"/>
      <c r="G98" s="248" t="s">
        <v>578</v>
      </c>
      <c r="H98" s="248"/>
      <c r="I98" s="248" t="s">
        <v>588</v>
      </c>
      <c r="J98" s="248"/>
      <c r="K98" s="248"/>
      <c r="L98" s="248"/>
      <c r="M98" s="248"/>
      <c r="N98" s="248" t="s">
        <v>580</v>
      </c>
    </row>
    <row r="99" spans="2:14" x14ac:dyDescent="0.3">
      <c r="B99" s="345"/>
      <c r="C99" s="345"/>
      <c r="D99" s="345"/>
      <c r="E99" s="343"/>
      <c r="F99" s="343"/>
      <c r="G99" s="248"/>
      <c r="H99" s="248"/>
      <c r="I99" s="248"/>
      <c r="J99" s="248"/>
      <c r="K99" s="248"/>
      <c r="L99" s="248"/>
      <c r="M99" s="248"/>
      <c r="N99" s="248"/>
    </row>
    <row r="100" spans="2:14" x14ac:dyDescent="0.3">
      <c r="B100" s="345"/>
      <c r="C100" s="345"/>
      <c r="D100" s="345"/>
      <c r="E100" s="343"/>
      <c r="F100" s="343"/>
      <c r="G100" s="248"/>
      <c r="H100" s="248"/>
      <c r="I100" s="248"/>
      <c r="J100" s="248"/>
      <c r="K100" s="248"/>
      <c r="L100" s="248"/>
      <c r="M100" s="248"/>
      <c r="N100" s="248"/>
    </row>
    <row r="101" spans="2:14" x14ac:dyDescent="0.3">
      <c r="B101" s="345"/>
      <c r="C101" s="345"/>
      <c r="D101" s="345"/>
      <c r="E101" s="343"/>
      <c r="F101" s="343"/>
      <c r="G101" s="248"/>
      <c r="H101" s="248"/>
      <c r="I101" s="248"/>
      <c r="J101" s="248"/>
      <c r="K101" s="248"/>
      <c r="L101" s="248"/>
      <c r="M101" s="248"/>
      <c r="N101" s="248"/>
    </row>
    <row r="102" spans="2:14" x14ac:dyDescent="0.3">
      <c r="B102" s="345" t="s">
        <v>577</v>
      </c>
      <c r="C102" s="345"/>
      <c r="D102" s="345"/>
      <c r="E102" s="343">
        <v>45444</v>
      </c>
      <c r="F102" s="343"/>
      <c r="G102" s="248" t="s">
        <v>578</v>
      </c>
      <c r="H102" s="248"/>
      <c r="I102" s="248" t="s">
        <v>579</v>
      </c>
      <c r="J102" s="248"/>
      <c r="K102" s="248"/>
      <c r="L102" s="248"/>
      <c r="M102" s="248"/>
      <c r="N102" s="248" t="s">
        <v>580</v>
      </c>
    </row>
    <row r="103" spans="2:14" x14ac:dyDescent="0.3">
      <c r="B103" s="345"/>
      <c r="C103" s="345"/>
      <c r="D103" s="345"/>
      <c r="E103" s="343"/>
      <c r="F103" s="343"/>
      <c r="G103" s="248"/>
      <c r="H103" s="248"/>
      <c r="I103" s="248"/>
      <c r="J103" s="248"/>
      <c r="K103" s="248"/>
      <c r="L103" s="248"/>
      <c r="M103" s="248"/>
      <c r="N103" s="248"/>
    </row>
    <row r="104" spans="2:14" x14ac:dyDescent="0.3">
      <c r="B104" s="345"/>
      <c r="C104" s="345"/>
      <c r="D104" s="345"/>
      <c r="E104" s="343"/>
      <c r="F104" s="343"/>
      <c r="G104" s="248"/>
      <c r="H104" s="248"/>
      <c r="I104" s="248"/>
      <c r="J104" s="248"/>
      <c r="K104" s="248"/>
      <c r="L104" s="248"/>
      <c r="M104" s="248"/>
      <c r="N104" s="248"/>
    </row>
    <row r="105" spans="2:14" x14ac:dyDescent="0.3">
      <c r="B105" s="345"/>
      <c r="C105" s="345"/>
      <c r="D105" s="345"/>
      <c r="E105" s="343"/>
      <c r="F105" s="343"/>
      <c r="G105" s="248"/>
      <c r="H105" s="248"/>
      <c r="I105" s="248"/>
      <c r="J105" s="248"/>
      <c r="K105" s="248"/>
      <c r="L105" s="248"/>
      <c r="M105" s="248"/>
      <c r="N105" s="248"/>
    </row>
    <row r="106" spans="2:14" x14ac:dyDescent="0.3">
      <c r="B106" s="345" t="s">
        <v>581</v>
      </c>
      <c r="C106" s="345"/>
      <c r="D106" s="345"/>
      <c r="E106" s="343">
        <v>45444</v>
      </c>
      <c r="F106" s="343"/>
      <c r="G106" s="248" t="s">
        <v>578</v>
      </c>
      <c r="H106" s="248"/>
      <c r="I106" s="248" t="s">
        <v>582</v>
      </c>
      <c r="J106" s="248"/>
      <c r="K106" s="248"/>
      <c r="L106" s="248"/>
      <c r="M106" s="248"/>
      <c r="N106" s="248" t="s">
        <v>580</v>
      </c>
    </row>
    <row r="107" spans="2:14" x14ac:dyDescent="0.3">
      <c r="B107" s="345"/>
      <c r="C107" s="345"/>
      <c r="D107" s="345"/>
      <c r="E107" s="343"/>
      <c r="F107" s="343"/>
      <c r="G107" s="248"/>
      <c r="H107" s="248"/>
      <c r="I107" s="248"/>
      <c r="J107" s="248"/>
      <c r="K107" s="248"/>
      <c r="L107" s="248"/>
      <c r="M107" s="248"/>
      <c r="N107" s="248"/>
    </row>
    <row r="108" spans="2:14" x14ac:dyDescent="0.3">
      <c r="B108" s="345"/>
      <c r="C108" s="345"/>
      <c r="D108" s="345"/>
      <c r="E108" s="343"/>
      <c r="F108" s="343"/>
      <c r="G108" s="248"/>
      <c r="H108" s="248"/>
      <c r="I108" s="248"/>
      <c r="J108" s="248"/>
      <c r="K108" s="248"/>
      <c r="L108" s="248"/>
      <c r="M108" s="248"/>
      <c r="N108" s="248"/>
    </row>
    <row r="109" spans="2:14" x14ac:dyDescent="0.3">
      <c r="B109" s="345" t="s">
        <v>589</v>
      </c>
      <c r="C109" s="345"/>
      <c r="D109" s="345"/>
      <c r="E109" s="343">
        <v>45474</v>
      </c>
      <c r="F109" s="343"/>
      <c r="G109" s="248" t="s">
        <v>578</v>
      </c>
      <c r="H109" s="248"/>
      <c r="I109" s="248" t="s">
        <v>591</v>
      </c>
      <c r="J109" s="248"/>
      <c r="K109" s="248"/>
      <c r="L109" s="248"/>
      <c r="M109" s="248"/>
      <c r="N109" s="248" t="s">
        <v>580</v>
      </c>
    </row>
    <row r="110" spans="2:14" x14ac:dyDescent="0.3">
      <c r="B110" s="345"/>
      <c r="C110" s="345"/>
      <c r="D110" s="345"/>
      <c r="E110" s="343"/>
      <c r="F110" s="343"/>
      <c r="G110" s="248"/>
      <c r="H110" s="248"/>
      <c r="I110" s="248"/>
      <c r="J110" s="248"/>
      <c r="K110" s="248"/>
      <c r="L110" s="248"/>
      <c r="M110" s="248"/>
      <c r="N110" s="248"/>
    </row>
    <row r="111" spans="2:14" x14ac:dyDescent="0.3">
      <c r="B111" s="345"/>
      <c r="C111" s="345"/>
      <c r="D111" s="345"/>
      <c r="E111" s="343"/>
      <c r="F111" s="343"/>
      <c r="G111" s="248"/>
      <c r="H111" s="248"/>
      <c r="I111" s="248"/>
      <c r="J111" s="248"/>
      <c r="K111" s="248"/>
      <c r="L111" s="248"/>
      <c r="M111" s="248"/>
      <c r="N111" s="248"/>
    </row>
    <row r="112" spans="2:14" x14ac:dyDescent="0.3">
      <c r="B112" s="345" t="s">
        <v>583</v>
      </c>
      <c r="C112" s="345"/>
      <c r="D112" s="345"/>
      <c r="E112" s="343">
        <v>45490</v>
      </c>
      <c r="F112" s="343"/>
      <c r="G112" s="248" t="s">
        <v>578</v>
      </c>
      <c r="H112" s="248"/>
      <c r="I112" s="248" t="s">
        <v>584</v>
      </c>
      <c r="J112" s="248"/>
      <c r="K112" s="248"/>
      <c r="L112" s="248"/>
      <c r="M112" s="248"/>
      <c r="N112" s="248" t="s">
        <v>580</v>
      </c>
    </row>
    <row r="113" spans="2:14" x14ac:dyDescent="0.3">
      <c r="B113" s="345"/>
      <c r="C113" s="345"/>
      <c r="D113" s="345"/>
      <c r="E113" s="343"/>
      <c r="F113" s="343"/>
      <c r="G113" s="248"/>
      <c r="H113" s="248"/>
      <c r="I113" s="248"/>
      <c r="J113" s="248"/>
      <c r="K113" s="248"/>
      <c r="L113" s="248"/>
      <c r="M113" s="248"/>
      <c r="N113" s="248"/>
    </row>
    <row r="114" spans="2:14" x14ac:dyDescent="0.3">
      <c r="B114" s="345"/>
      <c r="C114" s="345"/>
      <c r="D114" s="345"/>
      <c r="E114" s="343"/>
      <c r="F114" s="343"/>
      <c r="G114" s="248"/>
      <c r="H114" s="248"/>
      <c r="I114" s="248"/>
      <c r="J114" s="248"/>
      <c r="K114" s="248"/>
      <c r="L114" s="248"/>
      <c r="M114" s="248"/>
      <c r="N114" s="248"/>
    </row>
    <row r="115" spans="2:14" x14ac:dyDescent="0.3">
      <c r="B115" s="345" t="s">
        <v>585</v>
      </c>
      <c r="C115" s="345"/>
      <c r="D115" s="345"/>
      <c r="E115" s="343">
        <v>45516</v>
      </c>
      <c r="F115" s="343"/>
      <c r="G115" s="248" t="s">
        <v>578</v>
      </c>
      <c r="H115" s="248"/>
      <c r="I115" s="248" t="s">
        <v>586</v>
      </c>
      <c r="J115" s="248"/>
      <c r="K115" s="248"/>
      <c r="L115" s="248"/>
      <c r="M115" s="248"/>
      <c r="N115" s="248" t="s">
        <v>580</v>
      </c>
    </row>
    <row r="116" spans="2:14" x14ac:dyDescent="0.3">
      <c r="B116" s="345"/>
      <c r="C116" s="345"/>
      <c r="D116" s="345"/>
      <c r="E116" s="343"/>
      <c r="F116" s="343"/>
      <c r="G116" s="248"/>
      <c r="H116" s="248"/>
      <c r="I116" s="248"/>
      <c r="J116" s="248"/>
      <c r="K116" s="248"/>
      <c r="L116" s="248"/>
      <c r="M116" s="248"/>
      <c r="N116" s="248"/>
    </row>
    <row r="117" spans="2:14" x14ac:dyDescent="0.3">
      <c r="B117" s="345"/>
      <c r="C117" s="345"/>
      <c r="D117" s="345"/>
      <c r="E117" s="343"/>
      <c r="F117" s="343"/>
      <c r="G117" s="248"/>
      <c r="H117" s="248"/>
      <c r="I117" s="248"/>
      <c r="J117" s="248"/>
      <c r="K117" s="248"/>
      <c r="L117" s="248"/>
      <c r="M117" s="248"/>
      <c r="N117" s="248"/>
    </row>
    <row r="118" spans="2:14" x14ac:dyDescent="0.3">
      <c r="B118" s="345" t="s">
        <v>590</v>
      </c>
      <c r="C118" s="345"/>
      <c r="D118" s="345"/>
      <c r="E118" s="343">
        <v>45522</v>
      </c>
      <c r="F118" s="343"/>
      <c r="G118" s="248" t="s">
        <v>578</v>
      </c>
      <c r="H118" s="248"/>
      <c r="I118" s="248" t="s">
        <v>592</v>
      </c>
      <c r="J118" s="248"/>
      <c r="K118" s="248"/>
      <c r="L118" s="248"/>
      <c r="M118" s="248"/>
      <c r="N118" s="248" t="s">
        <v>580</v>
      </c>
    </row>
    <row r="119" spans="2:14" x14ac:dyDescent="0.3">
      <c r="B119" s="345"/>
      <c r="C119" s="345"/>
      <c r="D119" s="345"/>
      <c r="E119" s="343"/>
      <c r="F119" s="343"/>
      <c r="G119" s="248"/>
      <c r="H119" s="248"/>
      <c r="I119" s="248"/>
      <c r="J119" s="248"/>
      <c r="K119" s="248"/>
      <c r="L119" s="248"/>
      <c r="M119" s="248"/>
      <c r="N119" s="248"/>
    </row>
    <row r="120" spans="2:14" x14ac:dyDescent="0.3">
      <c r="B120" s="345"/>
      <c r="C120" s="345"/>
      <c r="D120" s="345"/>
      <c r="E120" s="343"/>
      <c r="F120" s="343"/>
      <c r="G120" s="248"/>
      <c r="H120" s="248"/>
      <c r="I120" s="248"/>
      <c r="J120" s="248"/>
      <c r="K120" s="248"/>
      <c r="L120" s="248"/>
      <c r="M120" s="248"/>
      <c r="N120" s="248"/>
    </row>
    <row r="121" spans="2:14" x14ac:dyDescent="0.3">
      <c r="B121" s="345" t="s">
        <v>594</v>
      </c>
      <c r="C121" s="345"/>
      <c r="D121" s="345"/>
      <c r="E121" s="343">
        <v>45527</v>
      </c>
      <c r="F121" s="343"/>
      <c r="G121" s="248" t="s">
        <v>578</v>
      </c>
      <c r="H121" s="248"/>
      <c r="I121" s="248" t="s">
        <v>595</v>
      </c>
      <c r="J121" s="248"/>
      <c r="K121" s="248"/>
      <c r="L121" s="248"/>
      <c r="M121" s="248"/>
      <c r="N121" s="248" t="s">
        <v>580</v>
      </c>
    </row>
    <row r="122" spans="2:14" x14ac:dyDescent="0.3">
      <c r="B122" s="345"/>
      <c r="C122" s="345"/>
      <c r="D122" s="345"/>
      <c r="E122" s="343"/>
      <c r="F122" s="343"/>
      <c r="G122" s="248"/>
      <c r="H122" s="248"/>
      <c r="I122" s="248"/>
      <c r="J122" s="248"/>
      <c r="K122" s="248"/>
      <c r="L122" s="248"/>
      <c r="M122" s="248"/>
      <c r="N122" s="248"/>
    </row>
    <row r="123" spans="2:14" x14ac:dyDescent="0.3">
      <c r="B123" s="345"/>
      <c r="C123" s="345"/>
      <c r="D123" s="345"/>
      <c r="E123" s="343"/>
      <c r="F123" s="343"/>
      <c r="G123" s="248"/>
      <c r="H123" s="248"/>
      <c r="I123" s="248"/>
      <c r="J123" s="248"/>
      <c r="K123" s="248"/>
      <c r="L123" s="248"/>
      <c r="M123" s="248"/>
      <c r="N123" s="248"/>
    </row>
    <row r="124" spans="2:14" x14ac:dyDescent="0.3">
      <c r="B124" s="345" t="s">
        <v>596</v>
      </c>
      <c r="C124" s="345"/>
      <c r="D124" s="345"/>
      <c r="E124" s="343">
        <v>45527</v>
      </c>
      <c r="F124" s="343"/>
      <c r="G124" s="248" t="s">
        <v>578</v>
      </c>
      <c r="H124" s="248"/>
      <c r="I124" s="248" t="s">
        <v>599</v>
      </c>
      <c r="J124" s="248"/>
      <c r="K124" s="248"/>
      <c r="L124" s="248"/>
      <c r="M124" s="248"/>
      <c r="N124" s="248" t="s">
        <v>580</v>
      </c>
    </row>
    <row r="125" spans="2:14" x14ac:dyDescent="0.3">
      <c r="B125" s="345"/>
      <c r="C125" s="345"/>
      <c r="D125" s="345"/>
      <c r="E125" s="343"/>
      <c r="F125" s="343"/>
      <c r="G125" s="248"/>
      <c r="H125" s="248"/>
      <c r="I125" s="248"/>
      <c r="J125" s="248"/>
      <c r="K125" s="248"/>
      <c r="L125" s="248"/>
      <c r="M125" s="248"/>
      <c r="N125" s="248"/>
    </row>
    <row r="126" spans="2:14" x14ac:dyDescent="0.3">
      <c r="B126" s="345"/>
      <c r="C126" s="345"/>
      <c r="D126" s="345"/>
      <c r="E126" s="343"/>
      <c r="F126" s="343"/>
      <c r="G126" s="248"/>
      <c r="H126" s="248"/>
      <c r="I126" s="248"/>
      <c r="J126" s="248"/>
      <c r="K126" s="248"/>
      <c r="L126" s="248"/>
      <c r="M126" s="248"/>
      <c r="N126" s="248"/>
    </row>
    <row r="127" spans="2:14" x14ac:dyDescent="0.3">
      <c r="B127" s="345" t="s">
        <v>597</v>
      </c>
      <c r="C127" s="345"/>
      <c r="D127" s="345"/>
      <c r="E127" s="343">
        <v>45527</v>
      </c>
      <c r="F127" s="343"/>
      <c r="G127" s="248" t="s">
        <v>578</v>
      </c>
      <c r="H127" s="248"/>
      <c r="I127" s="248" t="s">
        <v>600</v>
      </c>
      <c r="J127" s="248"/>
      <c r="K127" s="248"/>
      <c r="L127" s="248"/>
      <c r="M127" s="248"/>
      <c r="N127" s="248" t="s">
        <v>580</v>
      </c>
    </row>
    <row r="128" spans="2:14" x14ac:dyDescent="0.3">
      <c r="B128" s="345"/>
      <c r="C128" s="345"/>
      <c r="D128" s="345"/>
      <c r="E128" s="343"/>
      <c r="F128" s="343"/>
      <c r="G128" s="248"/>
      <c r="H128" s="248"/>
      <c r="I128" s="248"/>
      <c r="J128" s="248"/>
      <c r="K128" s="248"/>
      <c r="L128" s="248"/>
      <c r="M128" s="248"/>
      <c r="N128" s="248"/>
    </row>
    <row r="129" spans="2:14" x14ac:dyDescent="0.3">
      <c r="B129" s="345"/>
      <c r="C129" s="345"/>
      <c r="D129" s="345"/>
      <c r="E129" s="343"/>
      <c r="F129" s="343"/>
      <c r="G129" s="248"/>
      <c r="H129" s="248"/>
      <c r="I129" s="248"/>
      <c r="J129" s="248"/>
      <c r="K129" s="248"/>
      <c r="L129" s="248"/>
      <c r="M129" s="248"/>
      <c r="N129" s="248"/>
    </row>
    <row r="130" spans="2:14" x14ac:dyDescent="0.3">
      <c r="B130" s="345" t="s">
        <v>598</v>
      </c>
      <c r="C130" s="345"/>
      <c r="D130" s="345"/>
      <c r="E130" s="343">
        <v>45527</v>
      </c>
      <c r="F130" s="343"/>
      <c r="G130" s="248" t="s">
        <v>578</v>
      </c>
      <c r="H130" s="248"/>
      <c r="I130" s="248" t="s">
        <v>601</v>
      </c>
      <c r="J130" s="248"/>
      <c r="K130" s="248"/>
      <c r="L130" s="248"/>
      <c r="M130" s="248"/>
      <c r="N130" s="248" t="s">
        <v>580</v>
      </c>
    </row>
    <row r="131" spans="2:14" x14ac:dyDescent="0.3">
      <c r="B131" s="345"/>
      <c r="C131" s="345"/>
      <c r="D131" s="345"/>
      <c r="E131" s="343"/>
      <c r="F131" s="343"/>
      <c r="G131" s="248"/>
      <c r="H131" s="248"/>
      <c r="I131" s="248"/>
      <c r="J131" s="248"/>
      <c r="K131" s="248"/>
      <c r="L131" s="248"/>
      <c r="M131" s="248"/>
      <c r="N131" s="248"/>
    </row>
    <row r="132" spans="2:14" x14ac:dyDescent="0.3">
      <c r="B132" s="345"/>
      <c r="C132" s="345"/>
      <c r="D132" s="345"/>
      <c r="E132" s="343"/>
      <c r="F132" s="343"/>
      <c r="G132" s="248"/>
      <c r="H132" s="248"/>
      <c r="I132" s="248"/>
      <c r="J132" s="248"/>
      <c r="K132" s="248"/>
      <c r="L132" s="248"/>
      <c r="M132" s="248"/>
      <c r="N132" s="248"/>
    </row>
    <row r="133" spans="2:14" x14ac:dyDescent="0.3">
      <c r="B133" s="345" t="s">
        <v>845</v>
      </c>
      <c r="C133" s="345"/>
      <c r="D133" s="345"/>
      <c r="E133" s="343">
        <v>45642</v>
      </c>
      <c r="F133" s="343"/>
      <c r="G133" s="248" t="s">
        <v>578</v>
      </c>
      <c r="H133" s="248"/>
      <c r="I133" s="248" t="s">
        <v>593</v>
      </c>
      <c r="J133" s="248"/>
      <c r="K133" s="248"/>
      <c r="L133" s="248"/>
      <c r="M133" s="248"/>
      <c r="N133" s="248" t="s">
        <v>580</v>
      </c>
    </row>
    <row r="134" spans="2:14" x14ac:dyDescent="0.3">
      <c r="B134" s="345"/>
      <c r="C134" s="345"/>
      <c r="D134" s="345"/>
      <c r="E134" s="343"/>
      <c r="F134" s="343"/>
      <c r="G134" s="248"/>
      <c r="H134" s="248"/>
      <c r="I134" s="248"/>
      <c r="J134" s="248"/>
      <c r="K134" s="248"/>
      <c r="L134" s="248"/>
      <c r="M134" s="248"/>
      <c r="N134" s="248"/>
    </row>
    <row r="135" spans="2:14" x14ac:dyDescent="0.3">
      <c r="B135" s="345"/>
      <c r="C135" s="345"/>
      <c r="D135" s="345"/>
      <c r="E135" s="343"/>
      <c r="F135" s="343"/>
      <c r="G135" s="248"/>
      <c r="H135" s="248"/>
      <c r="I135" s="248"/>
      <c r="J135" s="248"/>
      <c r="K135" s="248"/>
      <c r="L135" s="248"/>
      <c r="M135" s="248"/>
      <c r="N135" s="248"/>
    </row>
    <row r="136" spans="2:14" x14ac:dyDescent="0.3">
      <c r="B136" s="36" t="s">
        <v>602</v>
      </c>
      <c r="C136" s="36"/>
      <c r="D136" s="36"/>
      <c r="E136" s="36"/>
      <c r="F136" s="36"/>
      <c r="G136" s="36"/>
      <c r="H136" s="36"/>
      <c r="I136" s="36"/>
      <c r="J136" s="36"/>
      <c r="K136" s="36"/>
      <c r="L136" s="36"/>
      <c r="M136" s="36"/>
      <c r="N136" s="36"/>
    </row>
    <row r="137" spans="2:14" x14ac:dyDescent="0.3">
      <c r="B137" s="345" t="s">
        <v>603</v>
      </c>
      <c r="C137" s="345"/>
      <c r="D137" s="345"/>
      <c r="E137" s="343">
        <v>44111</v>
      </c>
      <c r="F137" s="343"/>
      <c r="G137" s="248" t="s">
        <v>846</v>
      </c>
      <c r="H137" s="248"/>
      <c r="I137" s="248" t="s">
        <v>604</v>
      </c>
      <c r="J137" s="248"/>
      <c r="K137" s="248"/>
      <c r="L137" s="248"/>
      <c r="M137" s="248"/>
      <c r="N137" s="248" t="s">
        <v>605</v>
      </c>
    </row>
    <row r="138" spans="2:14" x14ac:dyDescent="0.3">
      <c r="B138" s="345"/>
      <c r="C138" s="345"/>
      <c r="D138" s="345"/>
      <c r="E138" s="343"/>
      <c r="F138" s="343"/>
      <c r="G138" s="248"/>
      <c r="H138" s="248"/>
      <c r="I138" s="248"/>
      <c r="J138" s="248"/>
      <c r="K138" s="248"/>
      <c r="L138" s="248"/>
      <c r="M138" s="248"/>
      <c r="N138" s="248"/>
    </row>
    <row r="139" spans="2:14" x14ac:dyDescent="0.3">
      <c r="B139" s="345"/>
      <c r="C139" s="345"/>
      <c r="D139" s="345"/>
      <c r="E139" s="343"/>
      <c r="F139" s="343"/>
      <c r="G139" s="248"/>
      <c r="H139" s="248"/>
      <c r="I139" s="248"/>
      <c r="J139" s="248"/>
      <c r="K139" s="248"/>
      <c r="L139" s="248"/>
      <c r="M139" s="248"/>
      <c r="N139" s="248"/>
    </row>
    <row r="140" spans="2:14" x14ac:dyDescent="0.3">
      <c r="B140" s="345"/>
      <c r="C140" s="345"/>
      <c r="D140" s="345"/>
      <c r="E140" s="343"/>
      <c r="F140" s="343"/>
      <c r="G140" s="248"/>
      <c r="H140" s="248"/>
      <c r="I140" s="248"/>
      <c r="J140" s="248"/>
      <c r="K140" s="248"/>
      <c r="L140" s="248"/>
      <c r="M140" s="248"/>
      <c r="N140" s="248"/>
    </row>
    <row r="141" spans="2:14" x14ac:dyDescent="0.3">
      <c r="B141" s="345" t="s">
        <v>606</v>
      </c>
      <c r="C141" s="345"/>
      <c r="D141" s="345"/>
      <c r="E141" s="343">
        <v>44831</v>
      </c>
      <c r="F141" s="343"/>
      <c r="G141" s="248" t="s">
        <v>607</v>
      </c>
      <c r="H141" s="248"/>
      <c r="I141" s="248" t="s">
        <v>608</v>
      </c>
      <c r="J141" s="248"/>
      <c r="K141" s="248"/>
      <c r="L141" s="248"/>
      <c r="M141" s="248"/>
      <c r="N141" s="248" t="s">
        <v>609</v>
      </c>
    </row>
    <row r="142" spans="2:14" x14ac:dyDescent="0.3">
      <c r="B142" s="345"/>
      <c r="C142" s="345"/>
      <c r="D142" s="345"/>
      <c r="E142" s="343"/>
      <c r="F142" s="343"/>
      <c r="G142" s="248"/>
      <c r="H142" s="248"/>
      <c r="I142" s="248"/>
      <c r="J142" s="248"/>
      <c r="K142" s="248"/>
      <c r="L142" s="248"/>
      <c r="M142" s="248"/>
      <c r="N142" s="248"/>
    </row>
    <row r="143" spans="2:14" x14ac:dyDescent="0.3">
      <c r="B143" s="345"/>
      <c r="C143" s="345"/>
      <c r="D143" s="345"/>
      <c r="E143" s="343"/>
      <c r="F143" s="343"/>
      <c r="G143" s="248"/>
      <c r="H143" s="248"/>
      <c r="I143" s="248"/>
      <c r="J143" s="248"/>
      <c r="K143" s="248"/>
      <c r="L143" s="248"/>
      <c r="M143" s="248"/>
      <c r="N143" s="248"/>
    </row>
    <row r="144" spans="2:14" x14ac:dyDescent="0.3">
      <c r="B144" s="345"/>
      <c r="C144" s="345"/>
      <c r="D144" s="345"/>
      <c r="E144" s="343"/>
      <c r="F144" s="343"/>
      <c r="G144" s="248"/>
      <c r="H144" s="248"/>
      <c r="I144" s="248"/>
      <c r="J144" s="248"/>
      <c r="K144" s="248"/>
      <c r="L144" s="248"/>
      <c r="M144" s="248"/>
      <c r="N144" s="248"/>
    </row>
    <row r="145" spans="2:14" x14ac:dyDescent="0.3">
      <c r="B145" s="345"/>
      <c r="C145" s="345"/>
      <c r="D145" s="345"/>
      <c r="E145" s="343"/>
      <c r="F145" s="343"/>
      <c r="G145" s="248"/>
      <c r="H145" s="248"/>
      <c r="I145" s="248"/>
      <c r="J145" s="248"/>
      <c r="K145" s="248"/>
      <c r="L145" s="248"/>
      <c r="M145" s="248"/>
      <c r="N145" s="248"/>
    </row>
    <row r="146" spans="2:14" x14ac:dyDescent="0.3">
      <c r="B146" s="345" t="s">
        <v>610</v>
      </c>
      <c r="C146" s="345"/>
      <c r="D146" s="345"/>
      <c r="E146" s="343">
        <v>44831</v>
      </c>
      <c r="F146" s="343"/>
      <c r="G146" s="248" t="s">
        <v>847</v>
      </c>
      <c r="H146" s="248"/>
      <c r="I146" s="248" t="s">
        <v>891</v>
      </c>
      <c r="J146" s="248"/>
      <c r="K146" s="248"/>
      <c r="L146" s="248"/>
      <c r="M146" s="248"/>
      <c r="N146" s="248" t="s">
        <v>611</v>
      </c>
    </row>
    <row r="147" spans="2:14" x14ac:dyDescent="0.3">
      <c r="B147" s="345"/>
      <c r="C147" s="345"/>
      <c r="D147" s="345"/>
      <c r="E147" s="343"/>
      <c r="F147" s="343"/>
      <c r="G147" s="248"/>
      <c r="H147" s="248"/>
      <c r="I147" s="248"/>
      <c r="J147" s="248"/>
      <c r="K147" s="248"/>
      <c r="L147" s="248"/>
      <c r="M147" s="248"/>
      <c r="N147" s="248"/>
    </row>
    <row r="148" spans="2:14" x14ac:dyDescent="0.3">
      <c r="B148" s="345"/>
      <c r="C148" s="345"/>
      <c r="D148" s="345"/>
      <c r="E148" s="343"/>
      <c r="F148" s="343"/>
      <c r="G148" s="248"/>
      <c r="H148" s="248"/>
      <c r="I148" s="248"/>
      <c r="J148" s="248"/>
      <c r="K148" s="248"/>
      <c r="L148" s="248"/>
      <c r="M148" s="248"/>
      <c r="N148" s="248"/>
    </row>
    <row r="149" spans="2:14" x14ac:dyDescent="0.3">
      <c r="B149" s="345"/>
      <c r="C149" s="345"/>
      <c r="D149" s="345"/>
      <c r="E149" s="343"/>
      <c r="F149" s="343"/>
      <c r="G149" s="248"/>
      <c r="H149" s="248"/>
      <c r="I149" s="248"/>
      <c r="J149" s="248"/>
      <c r="K149" s="248"/>
      <c r="L149" s="248"/>
      <c r="M149" s="248"/>
      <c r="N149" s="248"/>
    </row>
    <row r="150" spans="2:14" x14ac:dyDescent="0.3">
      <c r="B150" s="345"/>
      <c r="C150" s="345"/>
      <c r="D150" s="345"/>
      <c r="E150" s="343"/>
      <c r="F150" s="343"/>
      <c r="G150" s="248"/>
      <c r="H150" s="248"/>
      <c r="I150" s="248"/>
      <c r="J150" s="248"/>
      <c r="K150" s="248"/>
      <c r="L150" s="248"/>
      <c r="M150" s="248"/>
      <c r="N150" s="248"/>
    </row>
    <row r="151" spans="2:14" x14ac:dyDescent="0.3">
      <c r="B151" s="345"/>
      <c r="C151" s="345"/>
      <c r="D151" s="345"/>
      <c r="E151" s="343"/>
      <c r="F151" s="343"/>
      <c r="G151" s="248"/>
      <c r="H151" s="248"/>
      <c r="I151" s="248"/>
      <c r="J151" s="248"/>
      <c r="K151" s="248"/>
      <c r="L151" s="248"/>
      <c r="M151" s="248"/>
      <c r="N151" s="248"/>
    </row>
    <row r="152" spans="2:14" x14ac:dyDescent="0.3">
      <c r="B152" s="345" t="s">
        <v>622</v>
      </c>
      <c r="C152" s="345"/>
      <c r="D152" s="345"/>
      <c r="E152" s="343">
        <v>44782</v>
      </c>
      <c r="F152" s="343"/>
      <c r="G152" s="248" t="s">
        <v>613</v>
      </c>
      <c r="H152" s="248"/>
      <c r="I152" s="248" t="s">
        <v>623</v>
      </c>
      <c r="J152" s="248"/>
      <c r="K152" s="248"/>
      <c r="L152" s="248"/>
      <c r="M152" s="248"/>
      <c r="N152" s="248" t="s">
        <v>611</v>
      </c>
    </row>
    <row r="153" spans="2:14" x14ac:dyDescent="0.3">
      <c r="B153" s="345"/>
      <c r="C153" s="345"/>
      <c r="D153" s="345"/>
      <c r="E153" s="343"/>
      <c r="F153" s="343"/>
      <c r="G153" s="248"/>
      <c r="H153" s="248"/>
      <c r="I153" s="248"/>
      <c r="J153" s="248"/>
      <c r="K153" s="248"/>
      <c r="L153" s="248"/>
      <c r="M153" s="248"/>
      <c r="N153" s="248"/>
    </row>
    <row r="154" spans="2:14" x14ac:dyDescent="0.3">
      <c r="B154" s="345"/>
      <c r="C154" s="345"/>
      <c r="D154" s="345"/>
      <c r="E154" s="343"/>
      <c r="F154" s="343"/>
      <c r="G154" s="248"/>
      <c r="H154" s="248"/>
      <c r="I154" s="248"/>
      <c r="J154" s="248"/>
      <c r="K154" s="248"/>
      <c r="L154" s="248"/>
      <c r="M154" s="248"/>
      <c r="N154" s="248"/>
    </row>
    <row r="155" spans="2:14" x14ac:dyDescent="0.3">
      <c r="B155" s="345"/>
      <c r="C155" s="345"/>
      <c r="D155" s="345"/>
      <c r="E155" s="343"/>
      <c r="F155" s="343"/>
      <c r="G155" s="248"/>
      <c r="H155" s="248"/>
      <c r="I155" s="248"/>
      <c r="J155" s="248"/>
      <c r="K155" s="248"/>
      <c r="L155" s="248"/>
      <c r="M155" s="248"/>
      <c r="N155" s="248"/>
    </row>
    <row r="156" spans="2:14" x14ac:dyDescent="0.3">
      <c r="B156" s="345"/>
      <c r="C156" s="345"/>
      <c r="D156" s="345"/>
      <c r="E156" s="343"/>
      <c r="F156" s="343"/>
      <c r="G156" s="248"/>
      <c r="H156" s="248"/>
      <c r="I156" s="248"/>
      <c r="J156" s="248"/>
      <c r="K156" s="248"/>
      <c r="L156" s="248"/>
      <c r="M156" s="248"/>
      <c r="N156" s="248"/>
    </row>
    <row r="157" spans="2:14" x14ac:dyDescent="0.3">
      <c r="B157" s="345" t="s">
        <v>616</v>
      </c>
      <c r="C157" s="345"/>
      <c r="D157" s="345"/>
      <c r="E157" s="343">
        <v>45065</v>
      </c>
      <c r="F157" s="343"/>
      <c r="G157" s="248" t="s">
        <v>613</v>
      </c>
      <c r="H157" s="248"/>
      <c r="I157" s="248" t="s">
        <v>617</v>
      </c>
      <c r="J157" s="248"/>
      <c r="K157" s="248"/>
      <c r="L157" s="248"/>
      <c r="M157" s="248"/>
      <c r="N157" s="248" t="s">
        <v>618</v>
      </c>
    </row>
    <row r="158" spans="2:14" x14ac:dyDescent="0.3">
      <c r="B158" s="345"/>
      <c r="C158" s="345"/>
      <c r="D158" s="345"/>
      <c r="E158" s="343"/>
      <c r="F158" s="343"/>
      <c r="G158" s="248"/>
      <c r="H158" s="248"/>
      <c r="I158" s="248"/>
      <c r="J158" s="248"/>
      <c r="K158" s="248"/>
      <c r="L158" s="248"/>
      <c r="M158" s="248"/>
      <c r="N158" s="248"/>
    </row>
    <row r="159" spans="2:14" x14ac:dyDescent="0.3">
      <c r="B159" s="345"/>
      <c r="C159" s="345"/>
      <c r="D159" s="345"/>
      <c r="E159" s="343"/>
      <c r="F159" s="343"/>
      <c r="G159" s="248"/>
      <c r="H159" s="248"/>
      <c r="I159" s="248"/>
      <c r="J159" s="248"/>
      <c r="K159" s="248"/>
      <c r="L159" s="248"/>
      <c r="M159" s="248"/>
      <c r="N159" s="248"/>
    </row>
    <row r="160" spans="2:14" x14ac:dyDescent="0.3">
      <c r="B160" s="345" t="s">
        <v>619</v>
      </c>
      <c r="C160" s="345"/>
      <c r="D160" s="345"/>
      <c r="E160" s="343">
        <v>45201</v>
      </c>
      <c r="F160" s="343"/>
      <c r="G160" s="248" t="s">
        <v>613</v>
      </c>
      <c r="H160" s="248"/>
      <c r="I160" s="248" t="s">
        <v>620</v>
      </c>
      <c r="J160" s="248"/>
      <c r="K160" s="248"/>
      <c r="L160" s="248"/>
      <c r="M160" s="248"/>
      <c r="N160" s="248" t="s">
        <v>621</v>
      </c>
    </row>
    <row r="161" spans="1:14" x14ac:dyDescent="0.3">
      <c r="B161" s="345"/>
      <c r="C161" s="345"/>
      <c r="D161" s="345"/>
      <c r="E161" s="343"/>
      <c r="F161" s="343"/>
      <c r="G161" s="248"/>
      <c r="H161" s="248"/>
      <c r="I161" s="248"/>
      <c r="J161" s="248"/>
      <c r="K161" s="248"/>
      <c r="L161" s="248"/>
      <c r="M161" s="248"/>
      <c r="N161" s="248"/>
    </row>
    <row r="162" spans="1:14" x14ac:dyDescent="0.3">
      <c r="B162" s="345"/>
      <c r="C162" s="345"/>
      <c r="D162" s="345"/>
      <c r="E162" s="343"/>
      <c r="F162" s="343"/>
      <c r="G162" s="248"/>
      <c r="H162" s="248"/>
      <c r="I162" s="248"/>
      <c r="J162" s="248"/>
      <c r="K162" s="248"/>
      <c r="L162" s="248"/>
      <c r="M162" s="248"/>
      <c r="N162" s="248"/>
    </row>
    <row r="163" spans="1:14" x14ac:dyDescent="0.3">
      <c r="B163" s="345" t="s">
        <v>612</v>
      </c>
      <c r="C163" s="345"/>
      <c r="D163" s="345"/>
      <c r="E163" s="343">
        <v>45357</v>
      </c>
      <c r="F163" s="343"/>
      <c r="G163" s="248" t="s">
        <v>613</v>
      </c>
      <c r="H163" s="248"/>
      <c r="I163" s="248" t="s">
        <v>614</v>
      </c>
      <c r="J163" s="248"/>
      <c r="K163" s="248"/>
      <c r="L163" s="248"/>
      <c r="M163" s="248"/>
      <c r="N163" s="248" t="s">
        <v>615</v>
      </c>
    </row>
    <row r="164" spans="1:14" x14ac:dyDescent="0.3">
      <c r="B164" s="345"/>
      <c r="C164" s="345"/>
      <c r="D164" s="345"/>
      <c r="E164" s="343"/>
      <c r="F164" s="343"/>
      <c r="G164" s="248"/>
      <c r="H164" s="248"/>
      <c r="I164" s="248"/>
      <c r="J164" s="248"/>
      <c r="K164" s="248"/>
      <c r="L164" s="248"/>
      <c r="M164" s="248"/>
      <c r="N164" s="248"/>
    </row>
    <row r="165" spans="1:14" x14ac:dyDescent="0.3">
      <c r="B165" s="345"/>
      <c r="C165" s="345"/>
      <c r="D165" s="345"/>
      <c r="E165" s="343"/>
      <c r="F165" s="343"/>
      <c r="G165" s="248"/>
      <c r="H165" s="248"/>
      <c r="I165" s="248"/>
      <c r="J165" s="248"/>
      <c r="K165" s="248"/>
      <c r="L165" s="248"/>
      <c r="M165" s="248"/>
      <c r="N165" s="248"/>
    </row>
    <row r="168" spans="1:14" x14ac:dyDescent="0.3">
      <c r="A168" s="20"/>
      <c r="B168" s="21" t="s">
        <v>241</v>
      </c>
      <c r="C168" s="20"/>
      <c r="D168" s="20"/>
      <c r="E168" s="20"/>
      <c r="F168" s="20"/>
      <c r="G168" s="20"/>
      <c r="H168" s="20"/>
      <c r="I168" s="20"/>
      <c r="J168" s="20"/>
      <c r="K168" s="20"/>
      <c r="L168" s="20"/>
      <c r="M168" s="20"/>
      <c r="N168" s="20"/>
    </row>
    <row r="170" spans="1:14" x14ac:dyDescent="0.3">
      <c r="B170" s="346" t="s">
        <v>318</v>
      </c>
      <c r="C170" s="346"/>
      <c r="D170" s="346"/>
      <c r="E170" s="346"/>
      <c r="F170" s="346"/>
      <c r="G170" s="346"/>
      <c r="H170" s="346"/>
      <c r="I170" s="346"/>
      <c r="J170" s="346"/>
      <c r="K170" s="346"/>
      <c r="L170" s="346"/>
      <c r="M170" s="346"/>
      <c r="N170" s="346"/>
    </row>
    <row r="171" spans="1:14" x14ac:dyDescent="0.3">
      <c r="B171" s="346"/>
      <c r="C171" s="346"/>
      <c r="D171" s="346"/>
      <c r="E171" s="346"/>
      <c r="F171" s="346"/>
      <c r="G171" s="346"/>
      <c r="H171" s="346"/>
      <c r="I171" s="346"/>
      <c r="J171" s="346"/>
      <c r="K171" s="346"/>
      <c r="L171" s="346"/>
      <c r="M171" s="346"/>
      <c r="N171" s="346"/>
    </row>
    <row r="174" spans="1:14" x14ac:dyDescent="0.3">
      <c r="A174" s="20"/>
      <c r="B174" s="21" t="s">
        <v>242</v>
      </c>
      <c r="C174" s="20"/>
      <c r="D174" s="20"/>
      <c r="E174" s="20"/>
      <c r="F174" s="20"/>
      <c r="G174" s="20"/>
      <c r="H174" s="20"/>
      <c r="I174" s="20"/>
      <c r="J174" s="20"/>
      <c r="K174" s="20"/>
      <c r="L174" s="20"/>
      <c r="M174" s="20"/>
      <c r="N174" s="20"/>
    </row>
    <row r="176" spans="1:14" x14ac:dyDescent="0.3">
      <c r="B176" s="271" t="s">
        <v>319</v>
      </c>
      <c r="C176" s="271"/>
      <c r="D176" s="271"/>
      <c r="E176" s="271"/>
      <c r="F176" s="271"/>
      <c r="G176" s="271"/>
      <c r="H176" s="271"/>
      <c r="I176" s="271"/>
      <c r="J176" s="271"/>
      <c r="K176" s="271"/>
      <c r="L176" s="271"/>
      <c r="M176" s="271"/>
      <c r="N176" s="271"/>
    </row>
    <row r="177" spans="1:14" x14ac:dyDescent="0.3">
      <c r="B177" s="271"/>
      <c r="C177" s="271"/>
      <c r="D177" s="271"/>
      <c r="E177" s="271"/>
      <c r="F177" s="271"/>
      <c r="G177" s="271"/>
      <c r="H177" s="271"/>
      <c r="I177" s="271"/>
      <c r="J177" s="271"/>
      <c r="K177" s="271"/>
      <c r="L177" s="271"/>
      <c r="M177" s="271"/>
      <c r="N177" s="271"/>
    </row>
    <row r="178" spans="1:14" x14ac:dyDescent="0.3">
      <c r="B178" s="271"/>
      <c r="C178" s="271"/>
      <c r="D178" s="271"/>
      <c r="E178" s="271"/>
      <c r="F178" s="271"/>
      <c r="G178" s="271"/>
      <c r="H178" s="271"/>
      <c r="I178" s="271"/>
      <c r="J178" s="271"/>
      <c r="K178" s="271"/>
      <c r="L178" s="271"/>
      <c r="M178" s="271"/>
      <c r="N178" s="271"/>
    </row>
    <row r="179" spans="1:14" x14ac:dyDescent="0.3">
      <c r="B179" s="271"/>
      <c r="C179" s="271"/>
      <c r="D179" s="271"/>
      <c r="E179" s="271"/>
      <c r="F179" s="271"/>
      <c r="G179" s="271"/>
      <c r="H179" s="271"/>
      <c r="I179" s="271"/>
      <c r="J179" s="271"/>
      <c r="K179" s="271"/>
      <c r="L179" s="271"/>
      <c r="M179" s="271"/>
      <c r="N179" s="271"/>
    </row>
    <row r="180" spans="1:14" x14ac:dyDescent="0.3">
      <c r="B180" s="347" t="s">
        <v>320</v>
      </c>
      <c r="C180" s="347"/>
      <c r="D180" s="347"/>
      <c r="E180" s="347"/>
      <c r="F180" s="347"/>
      <c r="G180" s="347"/>
      <c r="H180" s="347"/>
      <c r="I180" s="347"/>
      <c r="J180" s="347"/>
      <c r="K180" s="347"/>
      <c r="L180" s="347"/>
      <c r="M180" s="347"/>
      <c r="N180" s="347"/>
    </row>
    <row r="183" spans="1:14" x14ac:dyDescent="0.3">
      <c r="A183" s="20"/>
      <c r="B183" s="21" t="s">
        <v>243</v>
      </c>
      <c r="C183" s="20"/>
      <c r="D183" s="20"/>
      <c r="E183" s="20"/>
      <c r="F183" s="20"/>
      <c r="G183" s="20"/>
      <c r="H183" s="20"/>
      <c r="I183" s="20"/>
      <c r="J183" s="20"/>
      <c r="K183" s="20"/>
      <c r="L183" s="20"/>
      <c r="M183" s="20"/>
      <c r="N183" s="20"/>
    </row>
    <row r="185" spans="1:14" x14ac:dyDescent="0.3">
      <c r="B185" s="238" t="s">
        <v>321</v>
      </c>
      <c r="C185" s="238"/>
      <c r="D185" s="238"/>
      <c r="E185" s="238"/>
      <c r="F185" s="238"/>
      <c r="G185" s="238"/>
      <c r="H185" s="238"/>
      <c r="I185" s="238"/>
      <c r="J185" s="238"/>
      <c r="K185" s="238"/>
      <c r="L185" s="238"/>
      <c r="M185" s="238"/>
      <c r="N185" s="238"/>
    </row>
    <row r="186" spans="1:14" x14ac:dyDescent="0.3">
      <c r="B186" s="238"/>
      <c r="C186" s="238"/>
      <c r="D186" s="238"/>
      <c r="E186" s="238"/>
      <c r="F186" s="238"/>
      <c r="G186" s="238"/>
      <c r="H186" s="238"/>
      <c r="I186" s="238"/>
      <c r="J186" s="238"/>
      <c r="K186" s="238"/>
      <c r="L186" s="238"/>
      <c r="M186" s="238"/>
      <c r="N186" s="238"/>
    </row>
    <row r="187" spans="1:14" x14ac:dyDescent="0.3">
      <c r="B187" s="238"/>
      <c r="C187" s="238"/>
      <c r="D187" s="238"/>
      <c r="E187" s="238"/>
      <c r="F187" s="238"/>
      <c r="G187" s="238"/>
      <c r="H187" s="238"/>
      <c r="I187" s="238"/>
      <c r="J187" s="238"/>
      <c r="K187" s="238"/>
      <c r="L187" s="238"/>
      <c r="M187" s="238"/>
      <c r="N187" s="238"/>
    </row>
    <row r="188" spans="1:14" x14ac:dyDescent="0.3">
      <c r="B188" s="238"/>
      <c r="C188" s="238"/>
      <c r="D188" s="238"/>
      <c r="E188" s="238"/>
      <c r="F188" s="238"/>
      <c r="G188" s="238"/>
      <c r="H188" s="238"/>
      <c r="I188" s="238"/>
      <c r="J188" s="238"/>
      <c r="K188" s="238"/>
      <c r="L188" s="238"/>
      <c r="M188" s="238"/>
      <c r="N188" s="238"/>
    </row>
    <row r="189" spans="1:14" x14ac:dyDescent="0.3">
      <c r="B189" s="238"/>
      <c r="C189" s="238"/>
      <c r="D189" s="238"/>
      <c r="E189" s="238"/>
      <c r="F189" s="238"/>
      <c r="G189" s="238"/>
      <c r="H189" s="238"/>
      <c r="I189" s="238"/>
      <c r="J189" s="238"/>
      <c r="K189" s="238"/>
      <c r="L189" s="238"/>
      <c r="M189" s="238"/>
      <c r="N189" s="238"/>
    </row>
    <row r="192" spans="1:14" x14ac:dyDescent="0.3">
      <c r="A192" s="20"/>
      <c r="B192" s="21" t="s">
        <v>244</v>
      </c>
      <c r="C192" s="20"/>
      <c r="D192" s="20"/>
      <c r="E192" s="20"/>
      <c r="F192" s="20"/>
      <c r="G192" s="20"/>
      <c r="H192" s="20"/>
      <c r="I192" s="20"/>
      <c r="J192" s="20"/>
      <c r="K192" s="20"/>
      <c r="L192" s="20"/>
      <c r="M192" s="20"/>
      <c r="N192" s="20"/>
    </row>
    <row r="194" spans="1:16" s="15" customFormat="1" ht="15" x14ac:dyDescent="0.3">
      <c r="B194" s="262" t="s">
        <v>344</v>
      </c>
      <c r="C194" s="262"/>
      <c r="D194" s="262"/>
      <c r="E194" s="262"/>
      <c r="F194" s="262"/>
      <c r="G194" s="262"/>
      <c r="H194" s="262"/>
      <c r="I194" s="262"/>
      <c r="J194" s="262"/>
      <c r="K194" s="50">
        <v>2024</v>
      </c>
      <c r="L194" s="262">
        <v>2023</v>
      </c>
      <c r="M194" s="262"/>
      <c r="N194" s="50" t="s">
        <v>343</v>
      </c>
    </row>
    <row r="195" spans="1:16" s="15" customFormat="1" ht="13.5" x14ac:dyDescent="0.3">
      <c r="B195" s="262"/>
      <c r="C195" s="262"/>
      <c r="D195" s="262"/>
      <c r="E195" s="262"/>
      <c r="F195" s="262"/>
      <c r="G195" s="262"/>
      <c r="H195" s="262"/>
      <c r="I195" s="262"/>
      <c r="J195" s="262"/>
      <c r="K195" s="50" t="s">
        <v>519</v>
      </c>
      <c r="L195" s="17" t="s">
        <v>24</v>
      </c>
      <c r="M195" s="17" t="s">
        <v>25</v>
      </c>
      <c r="N195" s="50" t="s">
        <v>25</v>
      </c>
    </row>
    <row r="196" spans="1:16" x14ac:dyDescent="0.3">
      <c r="B196" s="247" t="s">
        <v>340</v>
      </c>
      <c r="C196" s="247"/>
      <c r="D196" s="247"/>
      <c r="E196" s="247"/>
      <c r="F196" s="247"/>
      <c r="G196" s="247"/>
      <c r="H196" s="247"/>
      <c r="I196" s="247"/>
      <c r="J196" s="273"/>
      <c r="K196" s="51">
        <v>7</v>
      </c>
      <c r="L196" s="49">
        <v>12</v>
      </c>
      <c r="M196" s="49">
        <v>12</v>
      </c>
      <c r="N196" s="51">
        <v>13</v>
      </c>
    </row>
    <row r="197" spans="1:16" x14ac:dyDescent="0.3">
      <c r="B197" s="247" t="s">
        <v>341</v>
      </c>
      <c r="C197" s="247"/>
      <c r="D197" s="247"/>
      <c r="E197" s="247"/>
      <c r="F197" s="247"/>
      <c r="G197" s="247"/>
      <c r="H197" s="247"/>
      <c r="I197" s="247"/>
      <c r="J197" s="273"/>
      <c r="K197" s="51">
        <v>0</v>
      </c>
      <c r="L197" s="49">
        <v>5</v>
      </c>
      <c r="M197" s="49">
        <v>2</v>
      </c>
      <c r="N197" s="51">
        <v>4</v>
      </c>
    </row>
    <row r="198" spans="1:16" x14ac:dyDescent="0.3">
      <c r="B198" s="247" t="s">
        <v>342</v>
      </c>
      <c r="C198" s="247"/>
      <c r="D198" s="247"/>
      <c r="E198" s="247"/>
      <c r="F198" s="247"/>
      <c r="G198" s="247"/>
      <c r="H198" s="247"/>
      <c r="I198" s="247"/>
      <c r="J198" s="273"/>
      <c r="K198" s="113">
        <v>0</v>
      </c>
      <c r="L198" s="66">
        <v>0.41666666666666669</v>
      </c>
      <c r="M198" s="66">
        <v>0.16666666666666666</v>
      </c>
      <c r="N198" s="113">
        <v>0.30769230769230771</v>
      </c>
    </row>
    <row r="199" spans="1:16" s="184" customFormat="1" ht="27" x14ac:dyDescent="0.3">
      <c r="A199" s="194" t="s">
        <v>902</v>
      </c>
      <c r="B199" s="276" t="s">
        <v>345</v>
      </c>
      <c r="C199" s="276"/>
      <c r="D199" s="276"/>
      <c r="E199" s="276"/>
      <c r="F199" s="276"/>
      <c r="G199" s="276"/>
      <c r="H199" s="276"/>
      <c r="I199" s="276"/>
      <c r="J199" s="276"/>
      <c r="K199" s="276"/>
      <c r="L199" s="276"/>
      <c r="M199" s="276"/>
      <c r="N199" s="276"/>
    </row>
    <row r="200" spans="1:16" s="184" customFormat="1" ht="13.5" x14ac:dyDescent="0.3">
      <c r="B200" s="276"/>
      <c r="C200" s="276"/>
      <c r="D200" s="276"/>
      <c r="E200" s="276"/>
      <c r="F200" s="276"/>
      <c r="G200" s="276"/>
      <c r="H200" s="276"/>
      <c r="I200" s="276"/>
      <c r="J200" s="276"/>
      <c r="K200" s="276"/>
      <c r="L200" s="276"/>
      <c r="M200" s="276"/>
      <c r="N200" s="276"/>
    </row>
    <row r="202" spans="1:16" s="106" customFormat="1" ht="12.75" x14ac:dyDescent="0.3">
      <c r="B202" s="263" t="s">
        <v>349</v>
      </c>
      <c r="C202" s="263"/>
      <c r="D202" s="263"/>
      <c r="E202" s="263"/>
      <c r="F202" s="263"/>
      <c r="G202" s="295">
        <v>2024</v>
      </c>
      <c r="H202" s="296"/>
      <c r="I202" s="262">
        <v>2023</v>
      </c>
      <c r="J202" s="262"/>
      <c r="K202" s="262"/>
      <c r="L202" s="262"/>
      <c r="M202" s="295">
        <v>2022</v>
      </c>
      <c r="N202" s="262"/>
      <c r="O202" s="262"/>
      <c r="P202" s="296"/>
    </row>
    <row r="203" spans="1:16" s="106" customFormat="1" ht="12.75" x14ac:dyDescent="0.3">
      <c r="B203" s="263"/>
      <c r="C203" s="263"/>
      <c r="D203" s="263"/>
      <c r="E203" s="263"/>
      <c r="F203" s="263"/>
      <c r="G203" s="264" t="s">
        <v>519</v>
      </c>
      <c r="H203" s="265"/>
      <c r="I203" s="262" t="s">
        <v>24</v>
      </c>
      <c r="J203" s="262"/>
      <c r="K203" s="262" t="s">
        <v>25</v>
      </c>
      <c r="L203" s="262"/>
      <c r="M203" s="295" t="s">
        <v>24</v>
      </c>
      <c r="N203" s="262"/>
      <c r="O203" s="262" t="s">
        <v>25</v>
      </c>
      <c r="P203" s="296"/>
    </row>
    <row r="204" spans="1:16" s="106" customFormat="1" ht="27.75" x14ac:dyDescent="0.3">
      <c r="B204" s="263"/>
      <c r="C204" s="263"/>
      <c r="D204" s="263"/>
      <c r="E204" s="263"/>
      <c r="F204" s="263"/>
      <c r="G204" s="69" t="s">
        <v>347</v>
      </c>
      <c r="H204" s="70" t="s">
        <v>350</v>
      </c>
      <c r="I204" s="16" t="s">
        <v>348</v>
      </c>
      <c r="J204" s="16" t="s">
        <v>351</v>
      </c>
      <c r="K204" s="16" t="s">
        <v>348</v>
      </c>
      <c r="L204" s="16" t="s">
        <v>352</v>
      </c>
      <c r="M204" s="69" t="s">
        <v>348</v>
      </c>
      <c r="N204" s="16" t="s">
        <v>351</v>
      </c>
      <c r="O204" s="16" t="s">
        <v>348</v>
      </c>
      <c r="P204" s="70" t="s">
        <v>352</v>
      </c>
    </row>
    <row r="205" spans="1:16" x14ac:dyDescent="0.3">
      <c r="B205" s="36" t="s">
        <v>67</v>
      </c>
      <c r="C205" s="36"/>
      <c r="D205" s="36"/>
      <c r="E205" s="36"/>
      <c r="F205" s="36"/>
      <c r="G205" s="37"/>
      <c r="H205" s="38"/>
      <c r="I205" s="36"/>
      <c r="J205" s="36"/>
      <c r="K205" s="36"/>
      <c r="L205" s="36"/>
      <c r="M205" s="37"/>
      <c r="N205" s="36"/>
      <c r="O205" s="36"/>
      <c r="P205" s="38"/>
    </row>
    <row r="206" spans="1:16" x14ac:dyDescent="0.3">
      <c r="B206" s="247" t="s">
        <v>27</v>
      </c>
      <c r="C206" s="247"/>
      <c r="D206" s="247"/>
      <c r="E206" s="247"/>
      <c r="F206" s="273"/>
      <c r="G206" s="130">
        <v>528</v>
      </c>
      <c r="H206" s="88">
        <v>0.79900000000000004</v>
      </c>
      <c r="I206" s="131" t="s">
        <v>45</v>
      </c>
      <c r="J206" s="84" t="s">
        <v>45</v>
      </c>
      <c r="K206" s="131">
        <v>0</v>
      </c>
      <c r="L206" s="84">
        <v>0</v>
      </c>
      <c r="M206" s="130" t="s">
        <v>45</v>
      </c>
      <c r="N206" s="84" t="s">
        <v>45</v>
      </c>
      <c r="O206" s="131">
        <v>0</v>
      </c>
      <c r="P206" s="88">
        <v>0</v>
      </c>
    </row>
    <row r="207" spans="1:16" x14ac:dyDescent="0.3">
      <c r="B207" s="247" t="s">
        <v>28</v>
      </c>
      <c r="C207" s="247"/>
      <c r="D207" s="247"/>
      <c r="E207" s="247"/>
      <c r="F207" s="273"/>
      <c r="G207" s="130">
        <v>275</v>
      </c>
      <c r="H207" s="88">
        <v>0.59399999999999997</v>
      </c>
      <c r="I207" s="131" t="s">
        <v>45</v>
      </c>
      <c r="J207" s="84" t="s">
        <v>45</v>
      </c>
      <c r="K207" s="131">
        <v>36</v>
      </c>
      <c r="L207" s="84">
        <v>0.224</v>
      </c>
      <c r="M207" s="130" t="s">
        <v>45</v>
      </c>
      <c r="N207" s="84" t="s">
        <v>45</v>
      </c>
      <c r="O207" s="131">
        <v>142</v>
      </c>
      <c r="P207" s="88">
        <v>0.94699999999999995</v>
      </c>
    </row>
    <row r="208" spans="1:16" x14ac:dyDescent="0.3">
      <c r="B208" s="36" t="s">
        <v>346</v>
      </c>
      <c r="C208" s="36"/>
      <c r="D208" s="36"/>
      <c r="E208" s="36"/>
      <c r="F208" s="36"/>
      <c r="G208" s="132"/>
      <c r="H208" s="133"/>
      <c r="I208" s="134"/>
      <c r="J208" s="135"/>
      <c r="K208" s="134"/>
      <c r="L208" s="135"/>
      <c r="M208" s="132"/>
      <c r="N208" s="135"/>
      <c r="O208" s="134"/>
      <c r="P208" s="133"/>
    </row>
    <row r="209" spans="1:16" x14ac:dyDescent="0.3">
      <c r="B209" s="247" t="s">
        <v>101</v>
      </c>
      <c r="C209" s="247"/>
      <c r="D209" s="247"/>
      <c r="E209" s="247"/>
      <c r="F209" s="273"/>
      <c r="G209" s="130">
        <v>1</v>
      </c>
      <c r="H209" s="88">
        <v>0.2</v>
      </c>
      <c r="I209" s="131" t="s">
        <v>45</v>
      </c>
      <c r="J209" s="84" t="s">
        <v>45</v>
      </c>
      <c r="K209" s="131">
        <v>0</v>
      </c>
      <c r="L209" s="84">
        <v>0</v>
      </c>
      <c r="M209" s="130" t="s">
        <v>45</v>
      </c>
      <c r="N209" s="84" t="s">
        <v>45</v>
      </c>
      <c r="O209" s="131">
        <v>3</v>
      </c>
      <c r="P209" s="88">
        <v>1</v>
      </c>
    </row>
    <row r="210" spans="1:16" x14ac:dyDescent="0.3">
      <c r="B210" s="247" t="s">
        <v>102</v>
      </c>
      <c r="C210" s="247"/>
      <c r="D210" s="247"/>
      <c r="E210" s="247"/>
      <c r="F210" s="273"/>
      <c r="G210" s="130">
        <v>204</v>
      </c>
      <c r="H210" s="221">
        <v>0.65400000000000003</v>
      </c>
      <c r="I210" s="131" t="s">
        <v>45</v>
      </c>
      <c r="J210" s="84" t="s">
        <v>45</v>
      </c>
      <c r="K210" s="131">
        <v>9</v>
      </c>
      <c r="L210" s="84">
        <v>0.14499999999999999</v>
      </c>
      <c r="M210" s="130" t="s">
        <v>45</v>
      </c>
      <c r="N210" s="84" t="s">
        <v>45</v>
      </c>
      <c r="O210" s="131">
        <v>41</v>
      </c>
      <c r="P210" s="88">
        <v>0.83699999999999997</v>
      </c>
    </row>
    <row r="211" spans="1:16" x14ac:dyDescent="0.3">
      <c r="B211" s="247" t="s">
        <v>103</v>
      </c>
      <c r="C211" s="247"/>
      <c r="D211" s="247"/>
      <c r="E211" s="247"/>
      <c r="F211" s="273"/>
      <c r="G211" s="130">
        <v>219</v>
      </c>
      <c r="H211" s="221">
        <v>0.70599999999999996</v>
      </c>
      <c r="I211" s="131" t="s">
        <v>45</v>
      </c>
      <c r="J211" s="84" t="s">
        <v>45</v>
      </c>
      <c r="K211" s="131">
        <v>2</v>
      </c>
      <c r="L211" s="84">
        <v>6.9000000000000006E-2</v>
      </c>
      <c r="M211" s="130" t="s">
        <v>45</v>
      </c>
      <c r="N211" s="84" t="s">
        <v>45</v>
      </c>
      <c r="O211" s="131">
        <v>19</v>
      </c>
      <c r="P211" s="88">
        <v>0.59399999999999997</v>
      </c>
    </row>
    <row r="212" spans="1:16" x14ac:dyDescent="0.3">
      <c r="B212" s="247" t="s">
        <v>104</v>
      </c>
      <c r="C212" s="247"/>
      <c r="D212" s="247"/>
      <c r="E212" s="247"/>
      <c r="F212" s="273"/>
      <c r="G212" s="130">
        <v>139</v>
      </c>
      <c r="H212" s="221">
        <v>0.73499999999999999</v>
      </c>
      <c r="I212" s="131" t="s">
        <v>45</v>
      </c>
      <c r="J212" s="84" t="s">
        <v>45</v>
      </c>
      <c r="K212" s="131">
        <v>25</v>
      </c>
      <c r="L212" s="84">
        <v>0.33300000000000002</v>
      </c>
      <c r="M212" s="130" t="s">
        <v>45</v>
      </c>
      <c r="N212" s="84" t="s">
        <v>45</v>
      </c>
      <c r="O212" s="131">
        <v>79</v>
      </c>
      <c r="P212" s="88">
        <v>1</v>
      </c>
    </row>
    <row r="213" spans="1:16" x14ac:dyDescent="0.3">
      <c r="B213" s="247" t="s">
        <v>105</v>
      </c>
      <c r="C213" s="247"/>
      <c r="D213" s="247"/>
      <c r="E213" s="247"/>
      <c r="F213" s="273"/>
      <c r="G213" s="130">
        <v>196</v>
      </c>
      <c r="H213" s="221">
        <v>0.77200000000000002</v>
      </c>
      <c r="I213" s="131" t="s">
        <v>45</v>
      </c>
      <c r="J213" s="84" t="s">
        <v>45</v>
      </c>
      <c r="K213" s="131" t="s">
        <v>79</v>
      </c>
      <c r="L213" s="84" t="s">
        <v>79</v>
      </c>
      <c r="M213" s="130" t="s">
        <v>45</v>
      </c>
      <c r="N213" s="84" t="s">
        <v>45</v>
      </c>
      <c r="O213" s="131" t="s">
        <v>79</v>
      </c>
      <c r="P213" s="88" t="s">
        <v>79</v>
      </c>
    </row>
    <row r="214" spans="1:16" x14ac:dyDescent="0.3">
      <c r="B214" s="247" t="s">
        <v>106</v>
      </c>
      <c r="C214" s="247"/>
      <c r="D214" s="247"/>
      <c r="E214" s="247"/>
      <c r="F214" s="273"/>
      <c r="G214" s="130">
        <v>44</v>
      </c>
      <c r="H214" s="221">
        <v>0.86299999999999999</v>
      </c>
      <c r="I214" s="131" t="s">
        <v>45</v>
      </c>
      <c r="J214" s="84" t="s">
        <v>45</v>
      </c>
      <c r="K214" s="131" t="s">
        <v>79</v>
      </c>
      <c r="L214" s="84" t="s">
        <v>79</v>
      </c>
      <c r="M214" s="130" t="s">
        <v>45</v>
      </c>
      <c r="N214" s="84" t="s">
        <v>45</v>
      </c>
      <c r="O214" s="131" t="s">
        <v>79</v>
      </c>
      <c r="P214" s="88" t="s">
        <v>79</v>
      </c>
    </row>
    <row r="215" spans="1:16" x14ac:dyDescent="0.3">
      <c r="B215" s="89" t="s">
        <v>23</v>
      </c>
      <c r="C215" s="89"/>
      <c r="D215" s="89"/>
      <c r="E215" s="89"/>
      <c r="F215" s="89"/>
      <c r="G215" s="136">
        <v>803</v>
      </c>
      <c r="H215" s="137">
        <v>0.71630000000000005</v>
      </c>
      <c r="I215" s="138">
        <v>559</v>
      </c>
      <c r="J215" s="139" t="s">
        <v>45</v>
      </c>
      <c r="K215" s="138">
        <v>36</v>
      </c>
      <c r="L215" s="139">
        <v>0.221</v>
      </c>
      <c r="M215" s="136">
        <v>408</v>
      </c>
      <c r="N215" s="139">
        <v>0.83</v>
      </c>
      <c r="O215" s="138">
        <v>142</v>
      </c>
      <c r="P215" s="137">
        <v>0.93400000000000005</v>
      </c>
    </row>
    <row r="216" spans="1:16" s="184" customFormat="1" ht="13.5" x14ac:dyDescent="0.3">
      <c r="B216" s="266" t="s">
        <v>848</v>
      </c>
      <c r="C216" s="266"/>
      <c r="D216" s="266"/>
      <c r="E216" s="266"/>
      <c r="F216" s="266"/>
      <c r="G216" s="266"/>
      <c r="H216" s="266"/>
      <c r="I216" s="266"/>
      <c r="J216" s="266"/>
      <c r="K216" s="266"/>
      <c r="L216" s="266"/>
      <c r="M216" s="266"/>
      <c r="N216" s="266"/>
      <c r="O216" s="194"/>
      <c r="P216" s="194"/>
    </row>
    <row r="217" spans="1:16" s="184" customFormat="1" ht="13.5" x14ac:dyDescent="0.3">
      <c r="B217" s="286"/>
      <c r="C217" s="286"/>
      <c r="D217" s="286"/>
      <c r="E217" s="286"/>
      <c r="F217" s="286"/>
      <c r="G217" s="286"/>
      <c r="H217" s="286"/>
      <c r="I217" s="286"/>
      <c r="J217" s="286"/>
      <c r="K217" s="286"/>
      <c r="L217" s="286"/>
      <c r="M217" s="286"/>
      <c r="N217" s="286"/>
      <c r="O217" s="194"/>
      <c r="P217" s="194"/>
    </row>
    <row r="218" spans="1:16" s="184" customFormat="1" ht="13.5" x14ac:dyDescent="0.3">
      <c r="B218" s="286"/>
      <c r="C218" s="286"/>
      <c r="D218" s="286"/>
      <c r="E218" s="286"/>
      <c r="F218" s="286"/>
      <c r="G218" s="286"/>
      <c r="H218" s="286"/>
      <c r="I218" s="286"/>
      <c r="J218" s="286"/>
      <c r="K218" s="286"/>
      <c r="L218" s="286"/>
      <c r="M218" s="286"/>
      <c r="N218" s="286"/>
      <c r="O218" s="194"/>
      <c r="P218" s="194"/>
    </row>
    <row r="219" spans="1:16" s="184" customFormat="1" ht="13.5" x14ac:dyDescent="0.3">
      <c r="B219" s="286"/>
      <c r="C219" s="286"/>
      <c r="D219" s="286"/>
      <c r="E219" s="286"/>
      <c r="F219" s="286"/>
      <c r="G219" s="286"/>
      <c r="H219" s="286"/>
      <c r="I219" s="286"/>
      <c r="J219" s="286"/>
      <c r="K219" s="286"/>
      <c r="L219" s="286"/>
      <c r="M219" s="286"/>
      <c r="N219" s="286"/>
      <c r="O219" s="194"/>
      <c r="P219" s="194"/>
    </row>
    <row r="220" spans="1:16" s="184" customFormat="1" ht="13.5" x14ac:dyDescent="0.3">
      <c r="B220" s="267"/>
      <c r="C220" s="267"/>
      <c r="D220" s="267"/>
      <c r="E220" s="267"/>
      <c r="F220" s="267"/>
      <c r="G220" s="267"/>
      <c r="H220" s="267"/>
      <c r="I220" s="267"/>
      <c r="J220" s="267"/>
      <c r="K220" s="267"/>
      <c r="L220" s="267"/>
      <c r="M220" s="267"/>
      <c r="N220" s="267"/>
      <c r="O220" s="194"/>
      <c r="P220" s="194"/>
    </row>
    <row r="223" spans="1:16" x14ac:dyDescent="0.3">
      <c r="A223" s="20"/>
      <c r="B223" s="21" t="s">
        <v>245</v>
      </c>
      <c r="C223" s="20"/>
      <c r="D223" s="20"/>
      <c r="E223" s="20"/>
      <c r="F223" s="20"/>
      <c r="G223" s="20"/>
      <c r="H223" s="20"/>
      <c r="I223" s="20"/>
      <c r="J223" s="20"/>
      <c r="K223" s="20"/>
      <c r="L223" s="20"/>
      <c r="M223" s="20"/>
      <c r="N223" s="20"/>
    </row>
    <row r="225" spans="1:14" x14ac:dyDescent="0.3">
      <c r="B225" s="238" t="s">
        <v>324</v>
      </c>
      <c r="C225" s="238"/>
      <c r="D225" s="238"/>
      <c r="E225" s="238"/>
      <c r="F225" s="238"/>
      <c r="G225" s="238"/>
      <c r="H225" s="238"/>
      <c r="I225" s="238"/>
      <c r="J225" s="238"/>
      <c r="K225" s="238"/>
      <c r="L225" s="238"/>
      <c r="M225" s="238"/>
      <c r="N225" s="238"/>
    </row>
    <row r="228" spans="1:14" x14ac:dyDescent="0.3">
      <c r="A228" s="20"/>
      <c r="B228" s="21" t="s">
        <v>246</v>
      </c>
      <c r="C228" s="20"/>
      <c r="D228" s="20"/>
      <c r="E228" s="20"/>
      <c r="F228" s="20"/>
      <c r="G228" s="20"/>
      <c r="H228" s="20"/>
      <c r="I228" s="20"/>
      <c r="J228" s="20"/>
      <c r="K228" s="20"/>
      <c r="L228" s="20"/>
      <c r="M228" s="20"/>
      <c r="N228" s="20"/>
    </row>
    <row r="230" spans="1:14" x14ac:dyDescent="0.3">
      <c r="B230" s="238" t="s">
        <v>323</v>
      </c>
      <c r="C230" s="238"/>
      <c r="D230" s="238"/>
      <c r="E230" s="238"/>
      <c r="F230" s="238"/>
      <c r="G230" s="238"/>
      <c r="H230" s="238"/>
      <c r="I230" s="238"/>
      <c r="J230" s="238"/>
      <c r="K230" s="238"/>
      <c r="L230" s="238"/>
      <c r="M230" s="238"/>
      <c r="N230" s="238"/>
    </row>
    <row r="233" spans="1:14" x14ac:dyDescent="0.3">
      <c r="A233" s="20"/>
      <c r="B233" s="21" t="s">
        <v>247</v>
      </c>
      <c r="C233" s="20"/>
      <c r="D233" s="20"/>
      <c r="E233" s="20"/>
      <c r="F233" s="20"/>
      <c r="G233" s="20"/>
      <c r="H233" s="20"/>
      <c r="I233" s="20"/>
      <c r="J233" s="20"/>
      <c r="K233" s="20"/>
      <c r="L233" s="20"/>
      <c r="M233" s="20"/>
      <c r="N233" s="20"/>
    </row>
    <row r="235" spans="1:14" x14ac:dyDescent="0.3">
      <c r="B235" s="238" t="s">
        <v>322</v>
      </c>
      <c r="C235" s="238"/>
      <c r="D235" s="238"/>
      <c r="E235" s="238"/>
      <c r="F235" s="238"/>
      <c r="G235" s="238"/>
      <c r="H235" s="238"/>
      <c r="I235" s="238"/>
      <c r="J235" s="238"/>
      <c r="K235" s="238"/>
      <c r="L235" s="238"/>
      <c r="M235" s="238"/>
      <c r="N235" s="238"/>
    </row>
    <row r="236" spans="1:14" x14ac:dyDescent="0.3">
      <c r="B236" s="238"/>
      <c r="C236" s="238"/>
      <c r="D236" s="238"/>
      <c r="E236" s="238"/>
      <c r="F236" s="238"/>
      <c r="G236" s="238"/>
      <c r="H236" s="238"/>
      <c r="I236" s="238"/>
      <c r="J236" s="238"/>
      <c r="K236" s="238"/>
      <c r="L236" s="238"/>
      <c r="M236" s="238"/>
      <c r="N236" s="238"/>
    </row>
    <row r="239" spans="1:14" x14ac:dyDescent="0.3">
      <c r="A239" s="20"/>
      <c r="B239" s="21" t="s">
        <v>248</v>
      </c>
      <c r="C239" s="20"/>
      <c r="D239" s="20"/>
      <c r="E239" s="20"/>
      <c r="F239" s="20"/>
      <c r="G239" s="20"/>
      <c r="H239" s="20"/>
      <c r="I239" s="20"/>
      <c r="J239" s="20"/>
      <c r="K239" s="20"/>
      <c r="L239" s="20"/>
      <c r="M239" s="20"/>
      <c r="N239" s="20"/>
    </row>
    <row r="241" spans="1:14" x14ac:dyDescent="0.3">
      <c r="B241" s="238" t="s">
        <v>339</v>
      </c>
      <c r="C241" s="238"/>
      <c r="D241" s="238"/>
      <c r="E241" s="238"/>
      <c r="F241" s="238"/>
      <c r="G241" s="238"/>
      <c r="H241" s="238"/>
      <c r="I241" s="238"/>
      <c r="J241" s="238"/>
      <c r="K241" s="238"/>
      <c r="L241" s="238"/>
      <c r="M241" s="238"/>
      <c r="N241" s="238"/>
    </row>
    <row r="244" spans="1:14" x14ac:dyDescent="0.3">
      <c r="A244" s="20"/>
      <c r="B244" s="21" t="s">
        <v>249</v>
      </c>
      <c r="C244" s="20"/>
      <c r="D244" s="20"/>
      <c r="E244" s="20"/>
      <c r="F244" s="20"/>
      <c r="G244" s="20"/>
      <c r="H244" s="20"/>
      <c r="I244" s="20"/>
      <c r="J244" s="20"/>
      <c r="K244" s="20"/>
      <c r="L244" s="20"/>
      <c r="M244" s="20"/>
      <c r="N244" s="20"/>
    </row>
    <row r="246" spans="1:14" x14ac:dyDescent="0.3">
      <c r="B246" s="238" t="s">
        <v>353</v>
      </c>
      <c r="C246" s="238"/>
      <c r="D246" s="238"/>
      <c r="E246" s="238"/>
      <c r="F246" s="238"/>
      <c r="G246" s="238"/>
      <c r="H246" s="238"/>
      <c r="I246" s="238"/>
      <c r="J246" s="238"/>
      <c r="K246" s="238"/>
      <c r="L246" s="238"/>
      <c r="M246" s="238"/>
      <c r="N246" s="238"/>
    </row>
    <row r="247" spans="1:14" x14ac:dyDescent="0.3">
      <c r="B247" s="238"/>
      <c r="C247" s="238"/>
      <c r="D247" s="238"/>
      <c r="E247" s="238"/>
      <c r="F247" s="238"/>
      <c r="G247" s="238"/>
      <c r="H247" s="238"/>
      <c r="I247" s="238"/>
      <c r="J247" s="238"/>
      <c r="K247" s="238"/>
      <c r="L247" s="238"/>
      <c r="M247" s="238"/>
      <c r="N247" s="238"/>
    </row>
    <row r="248" spans="1:14" x14ac:dyDescent="0.3">
      <c r="B248" s="238"/>
      <c r="C248" s="238"/>
      <c r="D248" s="238"/>
      <c r="E248" s="238"/>
      <c r="F248" s="238"/>
      <c r="G248" s="238"/>
      <c r="H248" s="238"/>
      <c r="I248" s="238"/>
      <c r="J248" s="238"/>
      <c r="K248" s="238"/>
      <c r="L248" s="238"/>
      <c r="M248" s="238"/>
      <c r="N248" s="238"/>
    </row>
    <row r="249" spans="1:14" x14ac:dyDescent="0.3">
      <c r="B249" s="238"/>
      <c r="C249" s="238"/>
      <c r="D249" s="238"/>
      <c r="E249" s="238"/>
      <c r="F249" s="238"/>
      <c r="G249" s="238"/>
      <c r="H249" s="238"/>
      <c r="I249" s="238"/>
      <c r="J249" s="238"/>
      <c r="K249" s="238"/>
      <c r="L249" s="238"/>
      <c r="M249" s="238"/>
      <c r="N249" s="238"/>
    </row>
    <row r="250" spans="1:14" x14ac:dyDescent="0.3">
      <c r="B250" s="238"/>
      <c r="C250" s="238"/>
      <c r="D250" s="238"/>
      <c r="E250" s="238"/>
      <c r="F250" s="238"/>
      <c r="G250" s="238"/>
      <c r="H250" s="238"/>
      <c r="I250" s="238"/>
      <c r="J250" s="238"/>
      <c r="K250" s="238"/>
      <c r="L250" s="238"/>
      <c r="M250" s="238"/>
      <c r="N250" s="238"/>
    </row>
    <row r="251" spans="1:14" x14ac:dyDescent="0.3">
      <c r="B251" s="238"/>
      <c r="C251" s="238"/>
      <c r="D251" s="238"/>
      <c r="E251" s="238"/>
      <c r="F251" s="238"/>
      <c r="G251" s="238"/>
      <c r="H251" s="238"/>
      <c r="I251" s="238"/>
      <c r="J251" s="238"/>
      <c r="K251" s="238"/>
      <c r="L251" s="238"/>
      <c r="M251" s="238"/>
      <c r="N251" s="238"/>
    </row>
    <row r="252" spans="1:14" x14ac:dyDescent="0.3">
      <c r="B252" s="238"/>
      <c r="C252" s="238"/>
      <c r="D252" s="238"/>
      <c r="E252" s="238"/>
      <c r="F252" s="238"/>
      <c r="G252" s="238"/>
      <c r="H252" s="238"/>
      <c r="I252" s="238"/>
      <c r="J252" s="238"/>
      <c r="K252" s="238"/>
      <c r="L252" s="238"/>
      <c r="M252" s="238"/>
      <c r="N252" s="238"/>
    </row>
    <row r="253" spans="1:14" x14ac:dyDescent="0.3">
      <c r="B253" s="238"/>
      <c r="C253" s="238"/>
      <c r="D253" s="238"/>
      <c r="E253" s="238"/>
      <c r="F253" s="238"/>
      <c r="G253" s="238"/>
      <c r="H253" s="238"/>
      <c r="I253" s="238"/>
      <c r="J253" s="238"/>
      <c r="K253" s="238"/>
      <c r="L253" s="238"/>
      <c r="M253" s="238"/>
      <c r="N253" s="238"/>
    </row>
    <row r="254" spans="1:14" x14ac:dyDescent="0.3">
      <c r="B254" s="238"/>
      <c r="C254" s="238"/>
      <c r="D254" s="238"/>
      <c r="E254" s="238"/>
      <c r="F254" s="238"/>
      <c r="G254" s="238"/>
      <c r="H254" s="238"/>
      <c r="I254" s="238"/>
      <c r="J254" s="238"/>
      <c r="K254" s="238"/>
      <c r="L254" s="238"/>
      <c r="M254" s="238"/>
      <c r="N254" s="238"/>
    </row>
    <row r="255" spans="1:14" x14ac:dyDescent="0.3">
      <c r="B255" s="238"/>
      <c r="C255" s="238"/>
      <c r="D255" s="238"/>
      <c r="E255" s="238"/>
      <c r="F255" s="238"/>
      <c r="G255" s="238"/>
      <c r="H255" s="238"/>
      <c r="I255" s="238"/>
      <c r="J255" s="238"/>
      <c r="K255" s="238"/>
      <c r="L255" s="238"/>
      <c r="M255" s="238"/>
      <c r="N255" s="238"/>
    </row>
    <row r="256" spans="1:14" x14ac:dyDescent="0.3">
      <c r="B256" s="238"/>
      <c r="C256" s="238"/>
      <c r="D256" s="238"/>
      <c r="E256" s="238"/>
      <c r="F256" s="238"/>
      <c r="G256" s="238"/>
      <c r="H256" s="238"/>
      <c r="I256" s="238"/>
      <c r="J256" s="238"/>
      <c r="K256" s="238"/>
      <c r="L256" s="238"/>
      <c r="M256" s="238"/>
      <c r="N256" s="238"/>
    </row>
    <row r="257" spans="2:14" x14ac:dyDescent="0.3">
      <c r="B257" s="238"/>
      <c r="C257" s="238"/>
      <c r="D257" s="238"/>
      <c r="E257" s="238"/>
      <c r="F257" s="238"/>
      <c r="G257" s="238"/>
      <c r="H257" s="238"/>
      <c r="I257" s="238"/>
      <c r="J257" s="238"/>
      <c r="K257" s="238"/>
      <c r="L257" s="238"/>
      <c r="M257" s="238"/>
      <c r="N257" s="238"/>
    </row>
    <row r="258" spans="2:14" x14ac:dyDescent="0.3">
      <c r="B258" s="238"/>
      <c r="C258" s="238"/>
      <c r="D258" s="238"/>
      <c r="E258" s="238"/>
      <c r="F258" s="238"/>
      <c r="G258" s="238"/>
      <c r="H258" s="238"/>
      <c r="I258" s="238"/>
      <c r="J258" s="238"/>
      <c r="K258" s="238"/>
      <c r="L258" s="238"/>
      <c r="M258" s="238"/>
      <c r="N258" s="238"/>
    </row>
    <row r="259" spans="2:14" x14ac:dyDescent="0.3">
      <c r="B259" s="238"/>
      <c r="C259" s="238"/>
      <c r="D259" s="238"/>
      <c r="E259" s="238"/>
      <c r="F259" s="238"/>
      <c r="G259" s="238"/>
      <c r="H259" s="238"/>
      <c r="I259" s="238"/>
      <c r="J259" s="238"/>
      <c r="K259" s="238"/>
      <c r="L259" s="238"/>
      <c r="M259" s="238"/>
      <c r="N259" s="238"/>
    </row>
    <row r="260" spans="2:14" x14ac:dyDescent="0.3">
      <c r="B260" s="238"/>
      <c r="C260" s="238"/>
      <c r="D260" s="238"/>
      <c r="E260" s="238"/>
      <c r="F260" s="238"/>
      <c r="G260" s="238"/>
      <c r="H260" s="238"/>
      <c r="I260" s="238"/>
      <c r="J260" s="238"/>
      <c r="K260" s="238"/>
      <c r="L260" s="238"/>
      <c r="M260" s="238"/>
      <c r="N260" s="238"/>
    </row>
  </sheetData>
  <sheetProtection algorithmName="SHA-512" hashValue="oeZuq7XXNKHWdM3YIr/2MByYV4CAK2i6je8M2Akcw2YBdbBxrc4XVqX2uYx5nMpvWLfVTT85vPlyXucB2WNXdg==" saltValue="J99QP5tlwgPnAyc/tJ8G2w==" spinCount="100000" sheet="1" objects="1" scenarios="1"/>
  <mergeCells count="167">
    <mergeCell ref="B42:N45"/>
    <mergeCell ref="G203:H203"/>
    <mergeCell ref="B22:N24"/>
    <mergeCell ref="B11:N16"/>
    <mergeCell ref="B17:N17"/>
    <mergeCell ref="B29:N31"/>
    <mergeCell ref="B163:D165"/>
    <mergeCell ref="E163:F165"/>
    <mergeCell ref="G163:H165"/>
    <mergeCell ref="I163:M165"/>
    <mergeCell ref="N163:N165"/>
    <mergeCell ref="B160:D162"/>
    <mergeCell ref="E160:F162"/>
    <mergeCell ref="G160:H162"/>
    <mergeCell ref="I160:M162"/>
    <mergeCell ref="N160:N162"/>
    <mergeCell ref="B157:D159"/>
    <mergeCell ref="E157:F159"/>
    <mergeCell ref="G157:H159"/>
    <mergeCell ref="I157:M159"/>
    <mergeCell ref="N157:N159"/>
    <mergeCell ref="B152:D156"/>
    <mergeCell ref="E152:F156"/>
    <mergeCell ref="G152:H156"/>
    <mergeCell ref="I152:M156"/>
    <mergeCell ref="N152:N156"/>
    <mergeCell ref="B146:D151"/>
    <mergeCell ref="E146:F151"/>
    <mergeCell ref="G146:H151"/>
    <mergeCell ref="I146:M151"/>
    <mergeCell ref="N146:N151"/>
    <mergeCell ref="B141:D145"/>
    <mergeCell ref="E141:F145"/>
    <mergeCell ref="G141:H145"/>
    <mergeCell ref="I141:M145"/>
    <mergeCell ref="N141:N145"/>
    <mergeCell ref="B137:D140"/>
    <mergeCell ref="E137:F140"/>
    <mergeCell ref="G137:H140"/>
    <mergeCell ref="I137:M140"/>
    <mergeCell ref="N137:N140"/>
    <mergeCell ref="B130:D132"/>
    <mergeCell ref="E130:F132"/>
    <mergeCell ref="G130:H132"/>
    <mergeCell ref="I130:M132"/>
    <mergeCell ref="N130:N132"/>
    <mergeCell ref="B106:D108"/>
    <mergeCell ref="E106:F108"/>
    <mergeCell ref="G106:H108"/>
    <mergeCell ref="B121:D123"/>
    <mergeCell ref="E121:F123"/>
    <mergeCell ref="G121:H123"/>
    <mergeCell ref="I121:M123"/>
    <mergeCell ref="N121:N123"/>
    <mergeCell ref="B133:D135"/>
    <mergeCell ref="E133:F135"/>
    <mergeCell ref="G133:H135"/>
    <mergeCell ref="I133:M135"/>
    <mergeCell ref="N133:N135"/>
    <mergeCell ref="B127:D129"/>
    <mergeCell ref="E127:F129"/>
    <mergeCell ref="G127:H129"/>
    <mergeCell ref="I127:M129"/>
    <mergeCell ref="N127:N129"/>
    <mergeCell ref="B124:D126"/>
    <mergeCell ref="E124:F126"/>
    <mergeCell ref="G124:H126"/>
    <mergeCell ref="I124:M126"/>
    <mergeCell ref="N124:N126"/>
    <mergeCell ref="G118:H120"/>
    <mergeCell ref="N118:N120"/>
    <mergeCell ref="B109:D111"/>
    <mergeCell ref="E109:F111"/>
    <mergeCell ref="G109:H111"/>
    <mergeCell ref="I109:M111"/>
    <mergeCell ref="N109:N111"/>
    <mergeCell ref="B115:D117"/>
    <mergeCell ref="E115:F117"/>
    <mergeCell ref="G115:H117"/>
    <mergeCell ref="I115:M117"/>
    <mergeCell ref="N115:N117"/>
    <mergeCell ref="B112:D114"/>
    <mergeCell ref="E112:F114"/>
    <mergeCell ref="G112:H114"/>
    <mergeCell ref="I112:M114"/>
    <mergeCell ref="N112:N114"/>
    <mergeCell ref="G102:H105"/>
    <mergeCell ref="I102:M105"/>
    <mergeCell ref="B213:F213"/>
    <mergeCell ref="B81:D82"/>
    <mergeCell ref="E81:F82"/>
    <mergeCell ref="G81:H82"/>
    <mergeCell ref="N81:N82"/>
    <mergeCell ref="I81:M82"/>
    <mergeCell ref="B84:D87"/>
    <mergeCell ref="E84:F87"/>
    <mergeCell ref="G84:H87"/>
    <mergeCell ref="I84:M87"/>
    <mergeCell ref="N84:N87"/>
    <mergeCell ref="N102:N105"/>
    <mergeCell ref="E88:F92"/>
    <mergeCell ref="G88:H92"/>
    <mergeCell ref="I88:M92"/>
    <mergeCell ref="N88:N92"/>
    <mergeCell ref="B93:D96"/>
    <mergeCell ref="E93:F96"/>
    <mergeCell ref="N98:N101"/>
    <mergeCell ref="B118:D120"/>
    <mergeCell ref="E118:F120"/>
    <mergeCell ref="I118:M120"/>
    <mergeCell ref="B88:D92"/>
    <mergeCell ref="B98:D101"/>
    <mergeCell ref="B212:F212"/>
    <mergeCell ref="B50:N59"/>
    <mergeCell ref="B61:J62"/>
    <mergeCell ref="L61:M61"/>
    <mergeCell ref="B71:N71"/>
    <mergeCell ref="B68:J68"/>
    <mergeCell ref="B69:J69"/>
    <mergeCell ref="K203:L203"/>
    <mergeCell ref="B197:J197"/>
    <mergeCell ref="B198:J198"/>
    <mergeCell ref="I203:J203"/>
    <mergeCell ref="B76:N79"/>
    <mergeCell ref="B196:J196"/>
    <mergeCell ref="B170:N171"/>
    <mergeCell ref="B176:N179"/>
    <mergeCell ref="B180:N180"/>
    <mergeCell ref="B185:N189"/>
    <mergeCell ref="B194:J195"/>
    <mergeCell ref="I106:M108"/>
    <mergeCell ref="N106:N108"/>
    <mergeCell ref="B102:D105"/>
    <mergeCell ref="E102:F105"/>
    <mergeCell ref="G98:H101"/>
    <mergeCell ref="I98:M101"/>
    <mergeCell ref="E98:F101"/>
    <mergeCell ref="B36:N37"/>
    <mergeCell ref="B246:N260"/>
    <mergeCell ref="B63:J63"/>
    <mergeCell ref="B64:J64"/>
    <mergeCell ref="B65:J65"/>
    <mergeCell ref="B66:J66"/>
    <mergeCell ref="B67:J67"/>
    <mergeCell ref="L194:M194"/>
    <mergeCell ref="B199:N200"/>
    <mergeCell ref="B202:F204"/>
    <mergeCell ref="G202:H202"/>
    <mergeCell ref="I202:L202"/>
    <mergeCell ref="B214:F214"/>
    <mergeCell ref="B70:J70"/>
    <mergeCell ref="B235:N236"/>
    <mergeCell ref="B241:N241"/>
    <mergeCell ref="B230:N230"/>
    <mergeCell ref="B225:N225"/>
    <mergeCell ref="G93:H96"/>
    <mergeCell ref="I93:M96"/>
    <mergeCell ref="N93:N96"/>
    <mergeCell ref="B216:N220"/>
    <mergeCell ref="B206:F206"/>
    <mergeCell ref="B207:F207"/>
    <mergeCell ref="B209:F209"/>
    <mergeCell ref="B210:F210"/>
    <mergeCell ref="B211:F211"/>
    <mergeCell ref="M202:P202"/>
    <mergeCell ref="M203:N203"/>
    <mergeCell ref="O203:P203"/>
  </mergeCells>
  <hyperlinks>
    <hyperlink ref="B180:N180" r:id="rId1" display="A composição acionária da Companhia é divulgada publicamente no site de Relações com Investidores. Clique aqui e acesse." xr:uid="{4CD6E91B-C96F-4A3A-A81F-BE0B449D8364}"/>
    <hyperlink ref="B1" location="Início!A1" display="Início" xr:uid="{320585A5-75B9-4F21-B2C8-A3847025BD36}"/>
    <hyperlink ref="A1" location="Início!A1" display="Início!A1" xr:uid="{FC06F761-377A-4C3E-8CBB-1C880722AC51}"/>
    <hyperlink ref="C1" location="GRI!A1" display="Índice GRI" xr:uid="{B5C26DBA-BF1F-4E13-8446-74E615EB5AB9}"/>
    <hyperlink ref="D1" location="SASB!A1" display="Índice SASB" xr:uid="{DE25FFA0-8A12-4DEF-91FD-6615E1B7623B}"/>
    <hyperlink ref="E1" location="TCFD!A1" display="Índice TCFD" xr:uid="{2E83FD5B-793C-4E02-B4DA-08480795D1E9}"/>
    <hyperlink ref="F1" location="Clima!A1" display="Mudanças climáticas" xr:uid="{853BE1A0-56A0-4A20-BD95-0B28DCCE0B66}"/>
    <hyperlink ref="G1" location="Água!A1" display="Água e efluentes" xr:uid="{741309A9-5BF2-40A8-B36C-9F5FC65079D1}"/>
    <hyperlink ref="H1" location="GestãoAmbiental!A1" display="Gestão ambiental" xr:uid="{18C0F5BC-8F8F-4B15-9C35-D9D8FB05F4BF}"/>
    <hyperlink ref="I1" location="Talentos!A1" display="Gestão de talentos" xr:uid="{8D7E2FFC-2D28-4B34-B901-8B4D60D91EDC}"/>
    <hyperlink ref="J1" location="ImpactoSocioeconômico!A1" display="Impacto socioeconômico" xr:uid="{12E7EEB5-C045-4B74-AFB9-D42EA8E4D96C}"/>
    <hyperlink ref="K1" location="DireitosHumanos!A1" display="Direitos humanos" xr:uid="{21884D48-425F-4C86-B4B4-9F2E417DAC99}"/>
    <hyperlink ref="L1" location="Segurança!A1" display="Segurança" xr:uid="{E66EA388-CC7F-46F4-A157-4FD60BE7014F}"/>
    <hyperlink ref="M1" location="Ativos!A1" display="Gestão dos ativos" xr:uid="{CD4FB211-FCF8-48E3-BE0B-EE9B85B07502}"/>
    <hyperlink ref="N1" location="Ética!A1" display="Ética e integridade" xr:uid="{47B025B6-6C9B-475D-B4A9-EFAAFF3733C6}"/>
    <hyperlink ref="B17:N17" r:id="rId2" display="Para mais informações, clique aqui e consulte o item 11 de nosso Formulário de Referência." xr:uid="{41D577CF-F5C8-4949-94A2-152FE1C894AB}"/>
  </hyperlink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11667-F48A-400A-A044-94AF8C21DE5A}">
  <dimension ref="A1:S113"/>
  <sheetViews>
    <sheetView showGridLines="0" zoomScaleNormal="100" workbookViewId="0">
      <selection activeCell="B9" sqref="B9:N9"/>
    </sheetView>
  </sheetViews>
  <sheetFormatPr defaultColWidth="9" defaultRowHeight="14.25" x14ac:dyDescent="0.3"/>
  <cols>
    <col min="1" max="5" width="6.875" style="18" customWidth="1"/>
    <col min="6" max="14" width="13.75" style="18" customWidth="1"/>
    <col min="15" max="16384" width="9" style="18"/>
  </cols>
  <sheetData>
    <row r="1" spans="1:19" s="5" customFormat="1" ht="33.75" x14ac:dyDescent="0.3">
      <c r="A1" s="182" t="e" vm="1">
        <v>#VALUE!</v>
      </c>
      <c r="B1" s="12" t="s">
        <v>0</v>
      </c>
      <c r="C1" s="12" t="s">
        <v>10</v>
      </c>
      <c r="D1" s="12" t="s">
        <v>11</v>
      </c>
      <c r="E1" s="12" t="s">
        <v>12</v>
      </c>
      <c r="F1" s="12" t="s">
        <v>1</v>
      </c>
      <c r="G1" s="12" t="s">
        <v>2</v>
      </c>
      <c r="H1" s="12" t="s">
        <v>3</v>
      </c>
      <c r="I1" s="12" t="s">
        <v>4</v>
      </c>
      <c r="J1" s="12" t="s">
        <v>5</v>
      </c>
      <c r="K1" s="12" t="s">
        <v>6</v>
      </c>
      <c r="L1" s="12" t="s">
        <v>7</v>
      </c>
      <c r="M1" s="12" t="s">
        <v>8</v>
      </c>
      <c r="N1" s="12" t="s">
        <v>9</v>
      </c>
      <c r="O1" s="13"/>
      <c r="S1" s="6"/>
    </row>
    <row r="4" spans="1:19" ht="20.25" x14ac:dyDescent="0.3">
      <c r="B4" s="213" t="s">
        <v>10</v>
      </c>
    </row>
    <row r="6" spans="1:19" s="47" customFormat="1" ht="13.5" x14ac:dyDescent="0.3">
      <c r="B6" s="232" t="s">
        <v>872</v>
      </c>
      <c r="C6" s="232"/>
      <c r="D6" s="232"/>
      <c r="E6" s="232"/>
      <c r="F6" s="232"/>
      <c r="G6" s="232"/>
      <c r="H6" s="232"/>
      <c r="I6" s="232"/>
      <c r="J6" s="232"/>
      <c r="K6" s="232"/>
      <c r="L6" s="232"/>
      <c r="M6" s="232"/>
      <c r="N6" s="232"/>
    </row>
    <row r="7" spans="1:19" s="47" customFormat="1" ht="13.5" x14ac:dyDescent="0.3">
      <c r="B7" s="232"/>
      <c r="C7" s="232"/>
      <c r="D7" s="232"/>
      <c r="E7" s="232"/>
      <c r="F7" s="232"/>
      <c r="G7" s="232"/>
      <c r="H7" s="232"/>
      <c r="I7" s="232"/>
      <c r="J7" s="232"/>
      <c r="K7" s="232"/>
      <c r="L7" s="232"/>
      <c r="M7" s="232"/>
      <c r="N7" s="232"/>
    </row>
    <row r="8" spans="1:19" s="47" customFormat="1" ht="13.5" x14ac:dyDescent="0.3">
      <c r="B8" s="232"/>
      <c r="C8" s="232"/>
      <c r="D8" s="232"/>
      <c r="E8" s="232"/>
      <c r="F8" s="232"/>
      <c r="G8" s="232"/>
      <c r="H8" s="232"/>
      <c r="I8" s="232"/>
      <c r="J8" s="232"/>
      <c r="K8" s="232"/>
      <c r="L8" s="232"/>
      <c r="M8" s="232"/>
      <c r="N8" s="232"/>
    </row>
    <row r="9" spans="1:19" s="47" customFormat="1" ht="13.5" x14ac:dyDescent="0.3">
      <c r="B9" s="233" t="s">
        <v>636</v>
      </c>
      <c r="C9" s="233"/>
      <c r="D9" s="233"/>
      <c r="E9" s="233"/>
      <c r="F9" s="233"/>
      <c r="G9" s="233"/>
      <c r="H9" s="233"/>
      <c r="I9" s="233"/>
      <c r="J9" s="233"/>
      <c r="K9" s="233"/>
      <c r="L9" s="233"/>
      <c r="M9" s="233"/>
      <c r="N9" s="233"/>
    </row>
    <row r="11" spans="1:19" s="47" customFormat="1" ht="13.5" x14ac:dyDescent="0.3">
      <c r="B11" s="245" t="s">
        <v>637</v>
      </c>
      <c r="C11" s="245"/>
      <c r="D11" s="245"/>
      <c r="E11" s="245"/>
      <c r="F11" s="245" t="s">
        <v>638</v>
      </c>
      <c r="G11" s="245"/>
      <c r="H11" s="245"/>
      <c r="I11" s="245"/>
      <c r="J11" s="245"/>
      <c r="K11" s="245"/>
      <c r="L11" s="245"/>
      <c r="M11" s="245" t="s">
        <v>639</v>
      </c>
      <c r="N11" s="245"/>
    </row>
    <row r="12" spans="1:19" s="214" customFormat="1" ht="16.5" x14ac:dyDescent="0.3">
      <c r="B12" s="234" t="s">
        <v>640</v>
      </c>
      <c r="C12" s="234"/>
      <c r="D12" s="234"/>
      <c r="E12" s="234"/>
      <c r="F12" s="234" t="s">
        <v>641</v>
      </c>
      <c r="G12" s="234"/>
      <c r="H12" s="234"/>
      <c r="I12" s="234"/>
      <c r="J12" s="234"/>
      <c r="K12" s="234"/>
      <c r="L12" s="234"/>
      <c r="M12" s="230" t="s">
        <v>4</v>
      </c>
      <c r="N12" s="230"/>
    </row>
    <row r="13" spans="1:19" s="214" customFormat="1" ht="16.5" x14ac:dyDescent="0.3">
      <c r="B13" s="235"/>
      <c r="C13" s="235"/>
      <c r="D13" s="235"/>
      <c r="E13" s="235"/>
      <c r="F13" s="235" t="s">
        <v>642</v>
      </c>
      <c r="G13" s="235"/>
      <c r="H13" s="235"/>
      <c r="I13" s="235"/>
      <c r="J13" s="235"/>
      <c r="K13" s="235"/>
      <c r="L13" s="235"/>
      <c r="M13" s="231" t="s">
        <v>4</v>
      </c>
      <c r="N13" s="231"/>
    </row>
    <row r="14" spans="1:19" s="214" customFormat="1" ht="16.5" x14ac:dyDescent="0.3">
      <c r="B14" s="235"/>
      <c r="C14" s="235"/>
      <c r="D14" s="235"/>
      <c r="E14" s="235"/>
      <c r="F14" s="235" t="s">
        <v>643</v>
      </c>
      <c r="G14" s="235"/>
      <c r="H14" s="235"/>
      <c r="I14" s="235"/>
      <c r="J14" s="235"/>
      <c r="K14" s="235"/>
      <c r="L14" s="235"/>
      <c r="M14" s="231" t="s">
        <v>9</v>
      </c>
      <c r="N14" s="231"/>
    </row>
    <row r="15" spans="1:19" s="214" customFormat="1" ht="16.5" x14ac:dyDescent="0.3">
      <c r="B15" s="235"/>
      <c r="C15" s="235"/>
      <c r="D15" s="235"/>
      <c r="E15" s="235"/>
      <c r="F15" s="235" t="s">
        <v>644</v>
      </c>
      <c r="G15" s="235"/>
      <c r="H15" s="235"/>
      <c r="I15" s="235"/>
      <c r="J15" s="235"/>
      <c r="K15" s="235"/>
      <c r="L15" s="235"/>
      <c r="M15" s="231" t="s">
        <v>9</v>
      </c>
      <c r="N15" s="231"/>
    </row>
    <row r="16" spans="1:19" s="214" customFormat="1" ht="16.5" x14ac:dyDescent="0.3">
      <c r="B16" s="235"/>
      <c r="C16" s="235"/>
      <c r="D16" s="235"/>
      <c r="E16" s="235"/>
      <c r="F16" s="235" t="s">
        <v>645</v>
      </c>
      <c r="G16" s="235"/>
      <c r="H16" s="235"/>
      <c r="I16" s="235"/>
      <c r="J16" s="235"/>
      <c r="K16" s="235"/>
      <c r="L16" s="235"/>
      <c r="M16" s="231" t="s">
        <v>9</v>
      </c>
      <c r="N16" s="231"/>
    </row>
    <row r="17" spans="2:14" s="214" customFormat="1" ht="16.5" x14ac:dyDescent="0.3">
      <c r="B17" s="235"/>
      <c r="C17" s="235"/>
      <c r="D17" s="235"/>
      <c r="E17" s="235"/>
      <c r="F17" s="235" t="s">
        <v>866</v>
      </c>
      <c r="G17" s="235"/>
      <c r="H17" s="235"/>
      <c r="I17" s="235"/>
      <c r="J17" s="235"/>
      <c r="K17" s="235"/>
      <c r="L17" s="235"/>
      <c r="M17" s="231" t="s">
        <v>9</v>
      </c>
      <c r="N17" s="231"/>
    </row>
    <row r="18" spans="2:14" s="214" customFormat="1" ht="16.5" x14ac:dyDescent="0.3">
      <c r="B18" s="235"/>
      <c r="C18" s="235"/>
      <c r="D18" s="235"/>
      <c r="E18" s="235"/>
      <c r="F18" s="235" t="s">
        <v>867</v>
      </c>
      <c r="G18" s="235"/>
      <c r="H18" s="235"/>
      <c r="I18" s="235"/>
      <c r="J18" s="235"/>
      <c r="K18" s="235"/>
      <c r="L18" s="235"/>
      <c r="M18" s="231" t="s">
        <v>9</v>
      </c>
      <c r="N18" s="231"/>
    </row>
    <row r="19" spans="2:14" s="214" customFormat="1" ht="16.5" x14ac:dyDescent="0.3">
      <c r="B19" s="235"/>
      <c r="C19" s="235"/>
      <c r="D19" s="235"/>
      <c r="E19" s="235"/>
      <c r="F19" s="235" t="s">
        <v>646</v>
      </c>
      <c r="G19" s="235"/>
      <c r="H19" s="235"/>
      <c r="I19" s="235"/>
      <c r="J19" s="235"/>
      <c r="K19" s="235"/>
      <c r="L19" s="235"/>
      <c r="M19" s="231" t="s">
        <v>4</v>
      </c>
      <c r="N19" s="231"/>
    </row>
    <row r="20" spans="2:14" s="214" customFormat="1" ht="16.5" x14ac:dyDescent="0.3">
      <c r="B20" s="235"/>
      <c r="C20" s="235"/>
      <c r="D20" s="235"/>
      <c r="E20" s="235"/>
      <c r="F20" s="235" t="s">
        <v>647</v>
      </c>
      <c r="G20" s="235"/>
      <c r="H20" s="235"/>
      <c r="I20" s="235"/>
      <c r="J20" s="235"/>
      <c r="K20" s="235"/>
      <c r="L20" s="235"/>
      <c r="M20" s="231" t="s">
        <v>4</v>
      </c>
      <c r="N20" s="231"/>
    </row>
    <row r="21" spans="2:14" s="214" customFormat="1" ht="16.5" x14ac:dyDescent="0.3">
      <c r="B21" s="235"/>
      <c r="C21" s="235"/>
      <c r="D21" s="235"/>
      <c r="E21" s="235"/>
      <c r="F21" s="235" t="s">
        <v>648</v>
      </c>
      <c r="G21" s="235"/>
      <c r="H21" s="235"/>
      <c r="I21" s="235"/>
      <c r="J21" s="235"/>
      <c r="K21" s="235"/>
      <c r="L21" s="235"/>
      <c r="M21" s="231" t="s">
        <v>5</v>
      </c>
      <c r="N21" s="231"/>
    </row>
    <row r="22" spans="2:14" s="214" customFormat="1" ht="16.5" x14ac:dyDescent="0.3">
      <c r="B22" s="235"/>
      <c r="C22" s="235"/>
      <c r="D22" s="235"/>
      <c r="E22" s="235"/>
      <c r="F22" s="235" t="s">
        <v>649</v>
      </c>
      <c r="G22" s="235"/>
      <c r="H22" s="235"/>
      <c r="I22" s="235"/>
      <c r="J22" s="235"/>
      <c r="K22" s="235"/>
      <c r="L22" s="235"/>
      <c r="M22" s="231" t="s">
        <v>9</v>
      </c>
      <c r="N22" s="231"/>
    </row>
    <row r="23" spans="2:14" s="214" customFormat="1" ht="16.5" x14ac:dyDescent="0.3">
      <c r="B23" s="235"/>
      <c r="C23" s="235"/>
      <c r="D23" s="235"/>
      <c r="E23" s="235"/>
      <c r="F23" s="235" t="s">
        <v>650</v>
      </c>
      <c r="G23" s="235"/>
      <c r="H23" s="235"/>
      <c r="I23" s="235"/>
      <c r="J23" s="235"/>
      <c r="K23" s="235"/>
      <c r="L23" s="235"/>
      <c r="M23" s="231" t="s">
        <v>9</v>
      </c>
      <c r="N23" s="231"/>
    </row>
    <row r="24" spans="2:14" s="214" customFormat="1" ht="16.5" x14ac:dyDescent="0.3">
      <c r="B24" s="235"/>
      <c r="C24" s="235"/>
      <c r="D24" s="235"/>
      <c r="E24" s="235"/>
      <c r="F24" s="235" t="s">
        <v>651</v>
      </c>
      <c r="G24" s="235"/>
      <c r="H24" s="235"/>
      <c r="I24" s="235"/>
      <c r="J24" s="235"/>
      <c r="K24" s="235"/>
      <c r="L24" s="235"/>
      <c r="M24" s="231" t="s">
        <v>4</v>
      </c>
      <c r="N24" s="231"/>
    </row>
    <row r="25" spans="2:14" s="214" customFormat="1" ht="16.5" x14ac:dyDescent="0.3">
      <c r="B25" s="228" t="s">
        <v>652</v>
      </c>
      <c r="C25" s="228"/>
      <c r="D25" s="228"/>
      <c r="E25" s="228"/>
      <c r="F25" s="228" t="s">
        <v>654</v>
      </c>
      <c r="G25" s="228"/>
      <c r="H25" s="228"/>
      <c r="I25" s="228"/>
      <c r="J25" s="228"/>
      <c r="K25" s="228"/>
      <c r="L25" s="228"/>
      <c r="M25" s="236" t="s">
        <v>1</v>
      </c>
      <c r="N25" s="236"/>
    </row>
    <row r="26" spans="2:14" s="214" customFormat="1" ht="16.5" x14ac:dyDescent="0.3">
      <c r="B26" s="228"/>
      <c r="C26" s="228"/>
      <c r="D26" s="228"/>
      <c r="E26" s="228"/>
      <c r="F26" s="228"/>
      <c r="G26" s="228"/>
      <c r="H26" s="228"/>
      <c r="I26" s="228"/>
      <c r="J26" s="228"/>
      <c r="K26" s="228"/>
      <c r="L26" s="228"/>
      <c r="M26" s="236"/>
      <c r="N26" s="236"/>
    </row>
    <row r="27" spans="2:14" s="214" customFormat="1" ht="16.5" x14ac:dyDescent="0.3">
      <c r="B27" s="228"/>
      <c r="C27" s="228"/>
      <c r="D27" s="228"/>
      <c r="E27" s="228"/>
      <c r="F27" s="228" t="s">
        <v>659</v>
      </c>
      <c r="G27" s="228"/>
      <c r="H27" s="228"/>
      <c r="I27" s="228"/>
      <c r="J27" s="228"/>
      <c r="K27" s="228"/>
      <c r="L27" s="228"/>
      <c r="M27" s="236" t="s">
        <v>8</v>
      </c>
      <c r="N27" s="236"/>
    </row>
    <row r="28" spans="2:14" s="214" customFormat="1" ht="16.5" x14ac:dyDescent="0.3">
      <c r="B28" s="228"/>
      <c r="C28" s="228"/>
      <c r="D28" s="228"/>
      <c r="E28" s="228"/>
      <c r="F28" s="228"/>
      <c r="G28" s="228"/>
      <c r="H28" s="228"/>
      <c r="I28" s="228"/>
      <c r="J28" s="228"/>
      <c r="K28" s="228"/>
      <c r="L28" s="228"/>
      <c r="M28" s="236"/>
      <c r="N28" s="236"/>
    </row>
    <row r="29" spans="2:14" s="214" customFormat="1" ht="16.5" x14ac:dyDescent="0.3">
      <c r="B29" s="228"/>
      <c r="C29" s="228"/>
      <c r="D29" s="228"/>
      <c r="E29" s="228"/>
      <c r="F29" s="237" t="s">
        <v>660</v>
      </c>
      <c r="G29" s="237"/>
      <c r="H29" s="237"/>
      <c r="I29" s="237"/>
      <c r="J29" s="237"/>
      <c r="K29" s="237"/>
      <c r="L29" s="237"/>
      <c r="M29" s="229" t="s">
        <v>8</v>
      </c>
      <c r="N29" s="229"/>
    </row>
    <row r="30" spans="2:14" s="214" customFormat="1" ht="16.5" x14ac:dyDescent="0.3">
      <c r="B30" s="228"/>
      <c r="C30" s="228"/>
      <c r="D30" s="228"/>
      <c r="E30" s="228"/>
      <c r="F30" s="228" t="s">
        <v>661</v>
      </c>
      <c r="G30" s="228"/>
      <c r="H30" s="228"/>
      <c r="I30" s="228"/>
      <c r="J30" s="228"/>
      <c r="K30" s="228"/>
      <c r="L30" s="228"/>
      <c r="M30" s="236" t="s">
        <v>8</v>
      </c>
      <c r="N30" s="236"/>
    </row>
    <row r="31" spans="2:14" s="214" customFormat="1" ht="16.5" x14ac:dyDescent="0.3">
      <c r="B31" s="228"/>
      <c r="C31" s="228"/>
      <c r="D31" s="228"/>
      <c r="E31" s="228"/>
      <c r="F31" s="228"/>
      <c r="G31" s="228"/>
      <c r="H31" s="228"/>
      <c r="I31" s="228"/>
      <c r="J31" s="228"/>
      <c r="K31" s="228"/>
      <c r="L31" s="228"/>
      <c r="M31" s="236"/>
      <c r="N31" s="236"/>
    </row>
    <row r="32" spans="2:14" s="214" customFormat="1" ht="16.5" x14ac:dyDescent="0.3">
      <c r="B32" s="228"/>
      <c r="C32" s="228"/>
      <c r="D32" s="228"/>
      <c r="E32" s="228"/>
      <c r="F32" s="228" t="s">
        <v>653</v>
      </c>
      <c r="G32" s="228"/>
      <c r="H32" s="228"/>
      <c r="I32" s="228"/>
      <c r="J32" s="228"/>
      <c r="K32" s="228"/>
      <c r="L32" s="228"/>
      <c r="M32" s="236" t="s">
        <v>7</v>
      </c>
      <c r="N32" s="236"/>
    </row>
    <row r="33" spans="2:14" s="214" customFormat="1" ht="16.5" x14ac:dyDescent="0.3">
      <c r="B33" s="228"/>
      <c r="C33" s="228"/>
      <c r="D33" s="228"/>
      <c r="E33" s="228"/>
      <c r="F33" s="228"/>
      <c r="G33" s="228"/>
      <c r="H33" s="228"/>
      <c r="I33" s="228"/>
      <c r="J33" s="228"/>
      <c r="K33" s="228"/>
      <c r="L33" s="228"/>
      <c r="M33" s="236"/>
      <c r="N33" s="236"/>
    </row>
    <row r="34" spans="2:14" s="214" customFormat="1" ht="16.5" x14ac:dyDescent="0.3">
      <c r="B34" s="228"/>
      <c r="C34" s="228"/>
      <c r="D34" s="228"/>
      <c r="E34" s="228"/>
      <c r="F34" s="237" t="s">
        <v>657</v>
      </c>
      <c r="G34" s="237"/>
      <c r="H34" s="237"/>
      <c r="I34" s="237"/>
      <c r="J34" s="237"/>
      <c r="K34" s="237"/>
      <c r="L34" s="237"/>
      <c r="M34" s="229" t="s">
        <v>5</v>
      </c>
      <c r="N34" s="229"/>
    </row>
    <row r="35" spans="2:14" s="214" customFormat="1" ht="16.5" x14ac:dyDescent="0.3">
      <c r="B35" s="228"/>
      <c r="C35" s="228"/>
      <c r="D35" s="228"/>
      <c r="E35" s="228"/>
      <c r="F35" s="237" t="s">
        <v>655</v>
      </c>
      <c r="G35" s="237"/>
      <c r="H35" s="237"/>
      <c r="I35" s="237"/>
      <c r="J35" s="237"/>
      <c r="K35" s="237"/>
      <c r="L35" s="237"/>
      <c r="M35" s="229" t="s">
        <v>9</v>
      </c>
      <c r="N35" s="229"/>
    </row>
    <row r="36" spans="2:14" s="214" customFormat="1" ht="16.5" x14ac:dyDescent="0.3">
      <c r="B36" s="228"/>
      <c r="C36" s="228"/>
      <c r="D36" s="228"/>
      <c r="E36" s="228"/>
      <c r="F36" s="228" t="s">
        <v>656</v>
      </c>
      <c r="G36" s="228"/>
      <c r="H36" s="228"/>
      <c r="I36" s="228"/>
      <c r="J36" s="228"/>
      <c r="K36" s="228"/>
      <c r="L36" s="228"/>
      <c r="M36" s="236" t="s">
        <v>9</v>
      </c>
      <c r="N36" s="236"/>
    </row>
    <row r="37" spans="2:14" s="214" customFormat="1" ht="16.5" x14ac:dyDescent="0.3">
      <c r="B37" s="228"/>
      <c r="C37" s="228"/>
      <c r="D37" s="228"/>
      <c r="E37" s="228"/>
      <c r="F37" s="228"/>
      <c r="G37" s="228"/>
      <c r="H37" s="228"/>
      <c r="I37" s="228"/>
      <c r="J37" s="228"/>
      <c r="K37" s="228"/>
      <c r="L37" s="228"/>
      <c r="M37" s="236"/>
      <c r="N37" s="236"/>
    </row>
    <row r="38" spans="2:14" s="214" customFormat="1" ht="16.5" x14ac:dyDescent="0.3">
      <c r="B38" s="228"/>
      <c r="C38" s="228"/>
      <c r="D38" s="228"/>
      <c r="E38" s="228"/>
      <c r="F38" s="228" t="s">
        <v>658</v>
      </c>
      <c r="G38" s="228"/>
      <c r="H38" s="228"/>
      <c r="I38" s="228"/>
      <c r="J38" s="228"/>
      <c r="K38" s="228"/>
      <c r="L38" s="228"/>
      <c r="M38" s="236" t="s">
        <v>5</v>
      </c>
      <c r="N38" s="236"/>
    </row>
    <row r="39" spans="2:14" s="214" customFormat="1" ht="16.5" x14ac:dyDescent="0.3">
      <c r="B39" s="228"/>
      <c r="C39" s="228"/>
      <c r="D39" s="228"/>
      <c r="E39" s="228"/>
      <c r="F39" s="228"/>
      <c r="G39" s="228"/>
      <c r="H39" s="228"/>
      <c r="I39" s="228"/>
      <c r="J39" s="228"/>
      <c r="K39" s="228"/>
      <c r="L39" s="228"/>
      <c r="M39" s="236"/>
      <c r="N39" s="236"/>
    </row>
    <row r="40" spans="2:14" s="214" customFormat="1" ht="16.5" x14ac:dyDescent="0.3">
      <c r="B40" s="228"/>
      <c r="C40" s="228"/>
      <c r="D40" s="228"/>
      <c r="E40" s="228"/>
      <c r="F40" s="228"/>
      <c r="G40" s="228"/>
      <c r="H40" s="228"/>
      <c r="I40" s="228"/>
      <c r="J40" s="228"/>
      <c r="K40" s="228"/>
      <c r="L40" s="228"/>
      <c r="M40" s="236"/>
      <c r="N40" s="236"/>
    </row>
    <row r="41" spans="2:14" s="214" customFormat="1" ht="16.5" x14ac:dyDescent="0.3">
      <c r="B41" s="238" t="s">
        <v>675</v>
      </c>
      <c r="C41" s="238"/>
      <c r="D41" s="238"/>
      <c r="E41" s="238"/>
      <c r="F41" s="235" t="s">
        <v>723</v>
      </c>
      <c r="G41" s="235"/>
      <c r="H41" s="235"/>
      <c r="I41" s="235"/>
      <c r="J41" s="235"/>
      <c r="K41" s="235"/>
      <c r="L41" s="235"/>
      <c r="M41" s="231" t="s">
        <v>5</v>
      </c>
      <c r="N41" s="231"/>
    </row>
    <row r="42" spans="2:14" s="214" customFormat="1" ht="16.5" x14ac:dyDescent="0.3">
      <c r="B42" s="238"/>
      <c r="C42" s="238"/>
      <c r="D42" s="238"/>
      <c r="E42" s="238"/>
      <c r="F42" s="235" t="s">
        <v>676</v>
      </c>
      <c r="G42" s="235"/>
      <c r="H42" s="235"/>
      <c r="I42" s="235"/>
      <c r="J42" s="235"/>
      <c r="K42" s="235"/>
      <c r="L42" s="235"/>
      <c r="M42" s="239" t="s">
        <v>1</v>
      </c>
      <c r="N42" s="239"/>
    </row>
    <row r="43" spans="2:14" s="214" customFormat="1" ht="16.5" x14ac:dyDescent="0.3">
      <c r="B43" s="238"/>
      <c r="C43" s="238"/>
      <c r="D43" s="238"/>
      <c r="E43" s="238"/>
      <c r="F43" s="235" t="s">
        <v>724</v>
      </c>
      <c r="G43" s="235"/>
      <c r="H43" s="235"/>
      <c r="I43" s="235"/>
      <c r="J43" s="235"/>
      <c r="K43" s="235"/>
      <c r="L43" s="235"/>
      <c r="M43" s="231" t="s">
        <v>5</v>
      </c>
      <c r="N43" s="231"/>
    </row>
    <row r="44" spans="2:14" s="214" customFormat="1" ht="16.5" x14ac:dyDescent="0.3">
      <c r="B44" s="228" t="s">
        <v>725</v>
      </c>
      <c r="C44" s="228"/>
      <c r="D44" s="228"/>
      <c r="E44" s="228"/>
      <c r="F44" s="237" t="s">
        <v>726</v>
      </c>
      <c r="G44" s="237"/>
      <c r="H44" s="237"/>
      <c r="I44" s="237"/>
      <c r="J44" s="237"/>
      <c r="K44" s="237"/>
      <c r="L44" s="237"/>
      <c r="M44" s="236" t="s">
        <v>5</v>
      </c>
      <c r="N44" s="236"/>
    </row>
    <row r="45" spans="2:14" s="214" customFormat="1" ht="16.5" x14ac:dyDescent="0.3">
      <c r="B45" s="228"/>
      <c r="C45" s="228"/>
      <c r="D45" s="228"/>
      <c r="E45" s="228"/>
      <c r="F45" s="237"/>
      <c r="G45" s="237"/>
      <c r="H45" s="237"/>
      <c r="I45" s="237"/>
      <c r="J45" s="237"/>
      <c r="K45" s="237"/>
      <c r="L45" s="237"/>
      <c r="M45" s="236"/>
      <c r="N45" s="236"/>
    </row>
    <row r="46" spans="2:14" s="214" customFormat="1" ht="16.5" x14ac:dyDescent="0.3">
      <c r="B46" s="238" t="s">
        <v>727</v>
      </c>
      <c r="C46" s="238"/>
      <c r="D46" s="238"/>
      <c r="E46" s="238"/>
      <c r="F46" s="235" t="s">
        <v>728</v>
      </c>
      <c r="G46" s="235"/>
      <c r="H46" s="235"/>
      <c r="I46" s="235"/>
      <c r="J46" s="235"/>
      <c r="K46" s="235"/>
      <c r="L46" s="235"/>
      <c r="M46" s="231" t="s">
        <v>5</v>
      </c>
      <c r="N46" s="231"/>
    </row>
    <row r="47" spans="2:14" s="214" customFormat="1" ht="16.5" x14ac:dyDescent="0.3">
      <c r="B47" s="238"/>
      <c r="C47" s="238"/>
      <c r="D47" s="238"/>
      <c r="E47" s="238"/>
      <c r="F47" s="235" t="s">
        <v>729</v>
      </c>
      <c r="G47" s="235"/>
      <c r="H47" s="235"/>
      <c r="I47" s="235"/>
      <c r="J47" s="235"/>
      <c r="K47" s="235"/>
      <c r="L47" s="235"/>
      <c r="M47" s="231" t="s">
        <v>5</v>
      </c>
      <c r="N47" s="231"/>
    </row>
    <row r="48" spans="2:14" s="214" customFormat="1" ht="16.5" x14ac:dyDescent="0.3">
      <c r="B48" s="237" t="s">
        <v>730</v>
      </c>
      <c r="C48" s="237"/>
      <c r="D48" s="237"/>
      <c r="E48" s="237"/>
      <c r="F48" s="237" t="s">
        <v>731</v>
      </c>
      <c r="G48" s="237"/>
      <c r="H48" s="237"/>
      <c r="I48" s="237"/>
      <c r="J48" s="237"/>
      <c r="K48" s="237"/>
      <c r="L48" s="237"/>
      <c r="M48" s="229" t="s">
        <v>5</v>
      </c>
      <c r="N48" s="229"/>
    </row>
    <row r="49" spans="2:14" s="214" customFormat="1" ht="16.5" x14ac:dyDescent="0.3">
      <c r="B49" s="238" t="s">
        <v>687</v>
      </c>
      <c r="C49" s="238"/>
      <c r="D49" s="238"/>
      <c r="E49" s="238"/>
      <c r="F49" s="235" t="s">
        <v>688</v>
      </c>
      <c r="G49" s="235"/>
      <c r="H49" s="235"/>
      <c r="I49" s="235"/>
      <c r="J49" s="235"/>
      <c r="K49" s="235"/>
      <c r="L49" s="235"/>
      <c r="M49" s="231" t="s">
        <v>9</v>
      </c>
      <c r="N49" s="231"/>
    </row>
    <row r="50" spans="2:14" s="214" customFormat="1" ht="16.5" x14ac:dyDescent="0.3">
      <c r="B50" s="238"/>
      <c r="C50" s="238"/>
      <c r="D50" s="238"/>
      <c r="E50" s="238"/>
      <c r="F50" s="235" t="s">
        <v>689</v>
      </c>
      <c r="G50" s="235"/>
      <c r="H50" s="235"/>
      <c r="I50" s="235"/>
      <c r="J50" s="235"/>
      <c r="K50" s="235"/>
      <c r="L50" s="235"/>
      <c r="M50" s="231" t="s">
        <v>9</v>
      </c>
      <c r="N50" s="231"/>
    </row>
    <row r="51" spans="2:14" s="214" customFormat="1" ht="16.5" x14ac:dyDescent="0.3">
      <c r="B51" s="238"/>
      <c r="C51" s="238"/>
      <c r="D51" s="238"/>
      <c r="E51" s="238"/>
      <c r="F51" s="235" t="s">
        <v>690</v>
      </c>
      <c r="G51" s="235"/>
      <c r="H51" s="235"/>
      <c r="I51" s="235"/>
      <c r="J51" s="235"/>
      <c r="K51" s="235"/>
      <c r="L51" s="235"/>
      <c r="M51" s="231" t="s">
        <v>9</v>
      </c>
      <c r="N51" s="231"/>
    </row>
    <row r="52" spans="2:14" s="214" customFormat="1" ht="16.5" x14ac:dyDescent="0.3">
      <c r="B52" s="228" t="s">
        <v>691</v>
      </c>
      <c r="C52" s="228"/>
      <c r="D52" s="228"/>
      <c r="E52" s="228"/>
      <c r="F52" s="237" t="s">
        <v>692</v>
      </c>
      <c r="G52" s="237"/>
      <c r="H52" s="237"/>
      <c r="I52" s="237"/>
      <c r="J52" s="237"/>
      <c r="K52" s="237"/>
      <c r="L52" s="237"/>
      <c r="M52" s="236" t="s">
        <v>9</v>
      </c>
      <c r="N52" s="236"/>
    </row>
    <row r="53" spans="2:14" s="214" customFormat="1" ht="16.5" x14ac:dyDescent="0.3">
      <c r="B53" s="228"/>
      <c r="C53" s="228"/>
      <c r="D53" s="228"/>
      <c r="E53" s="228"/>
      <c r="F53" s="237"/>
      <c r="G53" s="237"/>
      <c r="H53" s="237"/>
      <c r="I53" s="237"/>
      <c r="J53" s="237"/>
      <c r="K53" s="237"/>
      <c r="L53" s="237"/>
      <c r="M53" s="236"/>
      <c r="N53" s="236"/>
    </row>
    <row r="54" spans="2:14" s="214" customFormat="1" ht="16.5" x14ac:dyDescent="0.3">
      <c r="B54" s="235" t="s">
        <v>732</v>
      </c>
      <c r="C54" s="235"/>
      <c r="D54" s="235"/>
      <c r="E54" s="235"/>
      <c r="F54" s="235" t="s">
        <v>733</v>
      </c>
      <c r="G54" s="235"/>
      <c r="H54" s="235"/>
      <c r="I54" s="235"/>
      <c r="J54" s="235"/>
      <c r="K54" s="235"/>
      <c r="L54" s="235"/>
      <c r="M54" s="231" t="s">
        <v>5</v>
      </c>
      <c r="N54" s="231"/>
    </row>
    <row r="55" spans="2:14" s="214" customFormat="1" ht="16.5" x14ac:dyDescent="0.3">
      <c r="B55" s="235"/>
      <c r="C55" s="235"/>
      <c r="D55" s="235"/>
      <c r="E55" s="235"/>
      <c r="F55" s="235" t="s">
        <v>734</v>
      </c>
      <c r="G55" s="235"/>
      <c r="H55" s="235"/>
      <c r="I55" s="235"/>
      <c r="J55" s="235"/>
      <c r="K55" s="235"/>
      <c r="L55" s="235"/>
      <c r="M55" s="231" t="s">
        <v>5</v>
      </c>
      <c r="N55" s="231"/>
    </row>
    <row r="56" spans="2:14" s="214" customFormat="1" ht="16.5" x14ac:dyDescent="0.3">
      <c r="B56" s="235"/>
      <c r="C56" s="235"/>
      <c r="D56" s="235"/>
      <c r="E56" s="235"/>
      <c r="F56" s="235" t="s">
        <v>735</v>
      </c>
      <c r="G56" s="235"/>
      <c r="H56" s="235"/>
      <c r="I56" s="235"/>
      <c r="J56" s="235"/>
      <c r="K56" s="235"/>
      <c r="L56" s="235"/>
      <c r="M56" s="231" t="s">
        <v>5</v>
      </c>
      <c r="N56" s="231"/>
    </row>
    <row r="57" spans="2:14" s="214" customFormat="1" ht="16.5" x14ac:dyDescent="0.3">
      <c r="B57" s="235"/>
      <c r="C57" s="235"/>
      <c r="D57" s="235"/>
      <c r="E57" s="235"/>
      <c r="F57" s="235" t="s">
        <v>736</v>
      </c>
      <c r="G57" s="235"/>
      <c r="H57" s="235"/>
      <c r="I57" s="235"/>
      <c r="J57" s="235"/>
      <c r="K57" s="235"/>
      <c r="L57" s="235"/>
      <c r="M57" s="231" t="s">
        <v>5</v>
      </c>
      <c r="N57" s="231"/>
    </row>
    <row r="58" spans="2:14" s="214" customFormat="1" ht="16.5" x14ac:dyDescent="0.3">
      <c r="B58" s="237" t="s">
        <v>677</v>
      </c>
      <c r="C58" s="237"/>
      <c r="D58" s="237"/>
      <c r="E58" s="237"/>
      <c r="F58" s="237" t="s">
        <v>678</v>
      </c>
      <c r="G58" s="237"/>
      <c r="H58" s="237"/>
      <c r="I58" s="237"/>
      <c r="J58" s="237"/>
      <c r="K58" s="237"/>
      <c r="L58" s="237"/>
      <c r="M58" s="229" t="s">
        <v>1</v>
      </c>
      <c r="N58" s="229"/>
    </row>
    <row r="59" spans="2:14" s="214" customFormat="1" ht="16.5" x14ac:dyDescent="0.3">
      <c r="B59" s="237"/>
      <c r="C59" s="237"/>
      <c r="D59" s="237"/>
      <c r="E59" s="237"/>
      <c r="F59" s="237" t="s">
        <v>679</v>
      </c>
      <c r="G59" s="237"/>
      <c r="H59" s="237"/>
      <c r="I59" s="237"/>
      <c r="J59" s="237"/>
      <c r="K59" s="237"/>
      <c r="L59" s="237"/>
      <c r="M59" s="229" t="s">
        <v>1</v>
      </c>
      <c r="N59" s="229"/>
    </row>
    <row r="60" spans="2:14" s="214" customFormat="1" ht="16.5" x14ac:dyDescent="0.3">
      <c r="B60" s="237"/>
      <c r="C60" s="237"/>
      <c r="D60" s="237"/>
      <c r="E60" s="237"/>
      <c r="F60" s="237" t="s">
        <v>680</v>
      </c>
      <c r="G60" s="237"/>
      <c r="H60" s="237"/>
      <c r="I60" s="237"/>
      <c r="J60" s="237"/>
      <c r="K60" s="237"/>
      <c r="L60" s="237"/>
      <c r="M60" s="229" t="s">
        <v>1</v>
      </c>
      <c r="N60" s="229"/>
    </row>
    <row r="61" spans="2:14" s="214" customFormat="1" ht="16.5" x14ac:dyDescent="0.3">
      <c r="B61" s="235" t="s">
        <v>695</v>
      </c>
      <c r="C61" s="235"/>
      <c r="D61" s="235"/>
      <c r="E61" s="235"/>
      <c r="F61" s="235" t="s">
        <v>696</v>
      </c>
      <c r="G61" s="235"/>
      <c r="H61" s="235"/>
      <c r="I61" s="235"/>
      <c r="J61" s="235"/>
      <c r="K61" s="235"/>
      <c r="L61" s="235"/>
      <c r="M61" s="231" t="s">
        <v>2</v>
      </c>
      <c r="N61" s="231"/>
    </row>
    <row r="62" spans="2:14" s="214" customFormat="1" ht="16.5" x14ac:dyDescent="0.3">
      <c r="B62" s="235"/>
      <c r="C62" s="235"/>
      <c r="D62" s="235"/>
      <c r="E62" s="235"/>
      <c r="F62" s="235" t="s">
        <v>697</v>
      </c>
      <c r="G62" s="235"/>
      <c r="H62" s="235"/>
      <c r="I62" s="235"/>
      <c r="J62" s="235"/>
      <c r="K62" s="235"/>
      <c r="L62" s="235"/>
      <c r="M62" s="231" t="s">
        <v>2</v>
      </c>
      <c r="N62" s="231"/>
    </row>
    <row r="63" spans="2:14" s="214" customFormat="1" ht="16.5" x14ac:dyDescent="0.3">
      <c r="B63" s="235"/>
      <c r="C63" s="235"/>
      <c r="D63" s="235"/>
      <c r="E63" s="235"/>
      <c r="F63" s="235" t="s">
        <v>698</v>
      </c>
      <c r="G63" s="235"/>
      <c r="H63" s="235"/>
      <c r="I63" s="235"/>
      <c r="J63" s="235"/>
      <c r="K63" s="235"/>
      <c r="L63" s="235"/>
      <c r="M63" s="231" t="s">
        <v>2</v>
      </c>
      <c r="N63" s="231"/>
    </row>
    <row r="64" spans="2:14" s="214" customFormat="1" ht="16.5" x14ac:dyDescent="0.3">
      <c r="B64" s="235"/>
      <c r="C64" s="235"/>
      <c r="D64" s="235"/>
      <c r="E64" s="235"/>
      <c r="F64" s="235" t="s">
        <v>699</v>
      </c>
      <c r="G64" s="235"/>
      <c r="H64" s="235"/>
      <c r="I64" s="235"/>
      <c r="J64" s="235"/>
      <c r="K64" s="235"/>
      <c r="L64" s="235"/>
      <c r="M64" s="231" t="s">
        <v>2</v>
      </c>
      <c r="N64" s="231"/>
    </row>
    <row r="65" spans="2:14" s="214" customFormat="1" ht="16.5" x14ac:dyDescent="0.3">
      <c r="B65" s="235"/>
      <c r="C65" s="235"/>
      <c r="D65" s="235"/>
      <c r="E65" s="235"/>
      <c r="F65" s="235" t="s">
        <v>700</v>
      </c>
      <c r="G65" s="235"/>
      <c r="H65" s="235"/>
      <c r="I65" s="235"/>
      <c r="J65" s="235"/>
      <c r="K65" s="235"/>
      <c r="L65" s="235"/>
      <c r="M65" s="231" t="s">
        <v>2</v>
      </c>
      <c r="N65" s="231"/>
    </row>
    <row r="66" spans="2:14" s="214" customFormat="1" ht="16.5" x14ac:dyDescent="0.3">
      <c r="B66" s="237" t="s">
        <v>702</v>
      </c>
      <c r="C66" s="237"/>
      <c r="D66" s="237"/>
      <c r="E66" s="237"/>
      <c r="F66" s="244" t="s">
        <v>703</v>
      </c>
      <c r="G66" s="244"/>
      <c r="H66" s="244"/>
      <c r="I66" s="244"/>
      <c r="J66" s="244"/>
      <c r="K66" s="244"/>
      <c r="L66" s="244"/>
      <c r="M66" s="229" t="s">
        <v>3</v>
      </c>
      <c r="N66" s="229"/>
    </row>
    <row r="67" spans="2:14" s="214" customFormat="1" ht="16.5" x14ac:dyDescent="0.3">
      <c r="B67" s="237"/>
      <c r="C67" s="237"/>
      <c r="D67" s="237"/>
      <c r="E67" s="237"/>
      <c r="F67" s="244"/>
      <c r="G67" s="244"/>
      <c r="H67" s="244"/>
      <c r="I67" s="244"/>
      <c r="J67" s="244"/>
      <c r="K67" s="244"/>
      <c r="L67" s="244"/>
      <c r="M67" s="229"/>
      <c r="N67" s="229"/>
    </row>
    <row r="68" spans="2:14" s="214" customFormat="1" ht="16.5" x14ac:dyDescent="0.3">
      <c r="B68" s="237"/>
      <c r="C68" s="237"/>
      <c r="D68" s="237"/>
      <c r="E68" s="237"/>
      <c r="F68" s="237" t="s">
        <v>704</v>
      </c>
      <c r="G68" s="237"/>
      <c r="H68" s="237"/>
      <c r="I68" s="237"/>
      <c r="J68" s="237"/>
      <c r="K68" s="237"/>
      <c r="L68" s="237"/>
      <c r="M68" s="229" t="s">
        <v>3</v>
      </c>
      <c r="N68" s="229"/>
    </row>
    <row r="69" spans="2:14" s="214" customFormat="1" ht="16.5" x14ac:dyDescent="0.3">
      <c r="B69" s="237"/>
      <c r="C69" s="237"/>
      <c r="D69" s="237"/>
      <c r="E69" s="237"/>
      <c r="F69" s="237" t="s">
        <v>705</v>
      </c>
      <c r="G69" s="237"/>
      <c r="H69" s="237"/>
      <c r="I69" s="237"/>
      <c r="J69" s="237"/>
      <c r="K69" s="237"/>
      <c r="L69" s="237"/>
      <c r="M69" s="229" t="s">
        <v>3</v>
      </c>
      <c r="N69" s="229"/>
    </row>
    <row r="70" spans="2:14" s="214" customFormat="1" ht="16.5" x14ac:dyDescent="0.3">
      <c r="B70" s="237"/>
      <c r="C70" s="237"/>
      <c r="D70" s="237"/>
      <c r="E70" s="237"/>
      <c r="F70" s="244" t="s">
        <v>706</v>
      </c>
      <c r="G70" s="244"/>
      <c r="H70" s="244"/>
      <c r="I70" s="244"/>
      <c r="J70" s="244"/>
      <c r="K70" s="244"/>
      <c r="L70" s="244"/>
      <c r="M70" s="229" t="s">
        <v>3</v>
      </c>
      <c r="N70" s="229"/>
    </row>
    <row r="71" spans="2:14" s="214" customFormat="1" ht="16.5" x14ac:dyDescent="0.3">
      <c r="B71" s="237"/>
      <c r="C71" s="237"/>
      <c r="D71" s="237"/>
      <c r="E71" s="237"/>
      <c r="F71" s="244"/>
      <c r="G71" s="244"/>
      <c r="H71" s="244"/>
      <c r="I71" s="244"/>
      <c r="J71" s="244"/>
      <c r="K71" s="244"/>
      <c r="L71" s="244"/>
      <c r="M71" s="229"/>
      <c r="N71" s="229"/>
    </row>
    <row r="72" spans="2:14" s="214" customFormat="1" ht="16.5" x14ac:dyDescent="0.3">
      <c r="B72" s="235" t="s">
        <v>681</v>
      </c>
      <c r="C72" s="235"/>
      <c r="D72" s="235"/>
      <c r="E72" s="235"/>
      <c r="F72" s="235" t="s">
        <v>682</v>
      </c>
      <c r="G72" s="235"/>
      <c r="H72" s="235"/>
      <c r="I72" s="235"/>
      <c r="J72" s="235"/>
      <c r="K72" s="235"/>
      <c r="L72" s="235"/>
      <c r="M72" s="231" t="s">
        <v>1</v>
      </c>
      <c r="N72" s="231"/>
    </row>
    <row r="73" spans="2:14" s="214" customFormat="1" ht="16.5" x14ac:dyDescent="0.3">
      <c r="B73" s="235"/>
      <c r="C73" s="235"/>
      <c r="D73" s="235"/>
      <c r="E73" s="235"/>
      <c r="F73" s="235" t="s">
        <v>683</v>
      </c>
      <c r="G73" s="235"/>
      <c r="H73" s="235"/>
      <c r="I73" s="235"/>
      <c r="J73" s="235"/>
      <c r="K73" s="235"/>
      <c r="L73" s="235"/>
      <c r="M73" s="231" t="s">
        <v>1</v>
      </c>
      <c r="N73" s="231"/>
    </row>
    <row r="74" spans="2:14" s="214" customFormat="1" ht="16.5" x14ac:dyDescent="0.3">
      <c r="B74" s="235"/>
      <c r="C74" s="235"/>
      <c r="D74" s="235"/>
      <c r="E74" s="235"/>
      <c r="F74" s="235" t="s">
        <v>684</v>
      </c>
      <c r="G74" s="235"/>
      <c r="H74" s="235"/>
      <c r="I74" s="235"/>
      <c r="J74" s="235"/>
      <c r="K74" s="235"/>
      <c r="L74" s="235"/>
      <c r="M74" s="231" t="s">
        <v>1</v>
      </c>
      <c r="N74" s="231"/>
    </row>
    <row r="75" spans="2:14" s="214" customFormat="1" ht="16.5" x14ac:dyDescent="0.3">
      <c r="B75" s="235"/>
      <c r="C75" s="235"/>
      <c r="D75" s="235"/>
      <c r="E75" s="235"/>
      <c r="F75" s="235" t="s">
        <v>685</v>
      </c>
      <c r="G75" s="235"/>
      <c r="H75" s="235"/>
      <c r="I75" s="235"/>
      <c r="J75" s="235"/>
      <c r="K75" s="235"/>
      <c r="L75" s="235"/>
      <c r="M75" s="231" t="s">
        <v>1</v>
      </c>
      <c r="N75" s="231"/>
    </row>
    <row r="76" spans="2:14" s="214" customFormat="1" ht="16.5" x14ac:dyDescent="0.3">
      <c r="B76" s="235"/>
      <c r="C76" s="235"/>
      <c r="D76" s="235"/>
      <c r="E76" s="235"/>
      <c r="F76" s="235" t="s">
        <v>686</v>
      </c>
      <c r="G76" s="235"/>
      <c r="H76" s="235"/>
      <c r="I76" s="235"/>
      <c r="J76" s="235"/>
      <c r="K76" s="235"/>
      <c r="L76" s="235"/>
      <c r="M76" s="231" t="s">
        <v>1</v>
      </c>
      <c r="N76" s="231"/>
    </row>
    <row r="77" spans="2:14" s="214" customFormat="1" ht="16.5" x14ac:dyDescent="0.3">
      <c r="B77" s="235"/>
      <c r="C77" s="235"/>
      <c r="D77" s="235"/>
      <c r="E77" s="235"/>
      <c r="F77" s="235" t="s">
        <v>701</v>
      </c>
      <c r="G77" s="235"/>
      <c r="H77" s="235"/>
      <c r="I77" s="235"/>
      <c r="J77" s="235"/>
      <c r="K77" s="235"/>
      <c r="L77" s="235"/>
      <c r="M77" s="231" t="s">
        <v>3</v>
      </c>
      <c r="N77" s="231"/>
    </row>
    <row r="78" spans="2:14" s="214" customFormat="1" ht="16.5" x14ac:dyDescent="0.3">
      <c r="B78" s="237" t="s">
        <v>894</v>
      </c>
      <c r="C78" s="237"/>
      <c r="D78" s="237"/>
      <c r="E78" s="237"/>
      <c r="F78" s="237" t="s">
        <v>662</v>
      </c>
      <c r="G78" s="237"/>
      <c r="H78" s="237"/>
      <c r="I78" s="237"/>
      <c r="J78" s="237"/>
      <c r="K78" s="237"/>
      <c r="L78" s="237"/>
      <c r="M78" s="229" t="s">
        <v>7</v>
      </c>
      <c r="N78" s="229"/>
    </row>
    <row r="79" spans="2:14" s="214" customFormat="1" ht="16.5" x14ac:dyDescent="0.3">
      <c r="B79" s="235" t="s">
        <v>707</v>
      </c>
      <c r="C79" s="235"/>
      <c r="D79" s="235"/>
      <c r="E79" s="235"/>
      <c r="F79" s="235" t="s">
        <v>708</v>
      </c>
      <c r="G79" s="235"/>
      <c r="H79" s="235"/>
      <c r="I79" s="235"/>
      <c r="J79" s="235"/>
      <c r="K79" s="235"/>
      <c r="L79" s="235"/>
      <c r="M79" s="231" t="s">
        <v>3</v>
      </c>
      <c r="N79" s="231"/>
    </row>
    <row r="80" spans="2:14" s="214" customFormat="1" ht="16.5" x14ac:dyDescent="0.3">
      <c r="B80" s="235"/>
      <c r="C80" s="235"/>
      <c r="D80" s="235"/>
      <c r="E80" s="235"/>
      <c r="F80" s="235" t="s">
        <v>709</v>
      </c>
      <c r="G80" s="235"/>
      <c r="H80" s="235"/>
      <c r="I80" s="235"/>
      <c r="J80" s="235"/>
      <c r="K80" s="235"/>
      <c r="L80" s="235"/>
      <c r="M80" s="231" t="s">
        <v>3</v>
      </c>
      <c r="N80" s="231"/>
    </row>
    <row r="81" spans="2:14" s="214" customFormat="1" ht="16.5" x14ac:dyDescent="0.3">
      <c r="B81" s="235"/>
      <c r="C81" s="235"/>
      <c r="D81" s="235"/>
      <c r="E81" s="235"/>
      <c r="F81" s="235" t="s">
        <v>710</v>
      </c>
      <c r="G81" s="235"/>
      <c r="H81" s="235"/>
      <c r="I81" s="235"/>
      <c r="J81" s="235"/>
      <c r="K81" s="235"/>
      <c r="L81" s="235"/>
      <c r="M81" s="231" t="s">
        <v>3</v>
      </c>
      <c r="N81" s="231"/>
    </row>
    <row r="82" spans="2:14" s="214" customFormat="1" ht="16.5" x14ac:dyDescent="0.3">
      <c r="B82" s="235"/>
      <c r="C82" s="235"/>
      <c r="D82" s="235"/>
      <c r="E82" s="235"/>
      <c r="F82" s="235" t="s">
        <v>711</v>
      </c>
      <c r="G82" s="235"/>
      <c r="H82" s="235"/>
      <c r="I82" s="235"/>
      <c r="J82" s="235"/>
      <c r="K82" s="235"/>
      <c r="L82" s="235"/>
      <c r="M82" s="231" t="s">
        <v>3</v>
      </c>
      <c r="N82" s="231"/>
    </row>
    <row r="83" spans="2:14" s="214" customFormat="1" ht="16.5" x14ac:dyDescent="0.3">
      <c r="B83" s="235"/>
      <c r="C83" s="235"/>
      <c r="D83" s="235"/>
      <c r="E83" s="235"/>
      <c r="F83" s="235" t="s">
        <v>712</v>
      </c>
      <c r="G83" s="235"/>
      <c r="H83" s="235"/>
      <c r="I83" s="235"/>
      <c r="J83" s="235"/>
      <c r="K83" s="235"/>
      <c r="L83" s="235"/>
      <c r="M83" s="231" t="s">
        <v>3</v>
      </c>
      <c r="N83" s="231"/>
    </row>
    <row r="84" spans="2:14" s="214" customFormat="1" ht="16.5" x14ac:dyDescent="0.3">
      <c r="B84" s="237" t="s">
        <v>714</v>
      </c>
      <c r="C84" s="237"/>
      <c r="D84" s="237"/>
      <c r="E84" s="237"/>
      <c r="F84" s="237" t="s">
        <v>715</v>
      </c>
      <c r="G84" s="237"/>
      <c r="H84" s="237"/>
      <c r="I84" s="237"/>
      <c r="J84" s="237"/>
      <c r="K84" s="237"/>
      <c r="L84" s="237"/>
      <c r="M84" s="229" t="s">
        <v>4</v>
      </c>
      <c r="N84" s="229"/>
    </row>
    <row r="85" spans="2:14" s="214" customFormat="1" ht="16.5" x14ac:dyDescent="0.3">
      <c r="B85" s="237"/>
      <c r="C85" s="237"/>
      <c r="D85" s="237"/>
      <c r="E85" s="237"/>
      <c r="F85" s="237" t="s">
        <v>716</v>
      </c>
      <c r="G85" s="237"/>
      <c r="H85" s="237"/>
      <c r="I85" s="237"/>
      <c r="J85" s="237"/>
      <c r="K85" s="237"/>
      <c r="L85" s="237"/>
      <c r="M85" s="229" t="s">
        <v>4</v>
      </c>
      <c r="N85" s="229"/>
    </row>
    <row r="86" spans="2:14" s="214" customFormat="1" ht="16.5" x14ac:dyDescent="0.3">
      <c r="B86" s="238" t="s">
        <v>717</v>
      </c>
      <c r="C86" s="238"/>
      <c r="D86" s="238"/>
      <c r="E86" s="238"/>
      <c r="F86" s="235" t="s">
        <v>718</v>
      </c>
      <c r="G86" s="235"/>
      <c r="H86" s="235"/>
      <c r="I86" s="235"/>
      <c r="J86" s="235"/>
      <c r="K86" s="235"/>
      <c r="L86" s="235"/>
      <c r="M86" s="231" t="s">
        <v>4</v>
      </c>
      <c r="N86" s="231"/>
    </row>
    <row r="87" spans="2:14" s="214" customFormat="1" ht="16.5" x14ac:dyDescent="0.3">
      <c r="B87" s="238"/>
      <c r="C87" s="238"/>
      <c r="D87" s="238"/>
      <c r="E87" s="238"/>
      <c r="F87" s="235"/>
      <c r="G87" s="235"/>
      <c r="H87" s="235"/>
      <c r="I87" s="235"/>
      <c r="J87" s="235"/>
      <c r="K87" s="235"/>
      <c r="L87" s="235"/>
      <c r="M87" s="231"/>
      <c r="N87" s="231"/>
    </row>
    <row r="88" spans="2:14" s="214" customFormat="1" ht="16.5" x14ac:dyDescent="0.3">
      <c r="B88" s="228" t="s">
        <v>663</v>
      </c>
      <c r="C88" s="228"/>
      <c r="D88" s="228"/>
      <c r="E88" s="228"/>
      <c r="F88" s="237" t="s">
        <v>664</v>
      </c>
      <c r="G88" s="237"/>
      <c r="H88" s="237"/>
      <c r="I88" s="237"/>
      <c r="J88" s="237"/>
      <c r="K88" s="237"/>
      <c r="L88" s="237"/>
      <c r="M88" s="229" t="s">
        <v>7</v>
      </c>
      <c r="N88" s="229"/>
    </row>
    <row r="89" spans="2:14" s="214" customFormat="1" ht="16.5" x14ac:dyDescent="0.3">
      <c r="B89" s="228"/>
      <c r="C89" s="228"/>
      <c r="D89" s="228"/>
      <c r="E89" s="228"/>
      <c r="F89" s="237" t="s">
        <v>665</v>
      </c>
      <c r="G89" s="237"/>
      <c r="H89" s="237"/>
      <c r="I89" s="237"/>
      <c r="J89" s="237"/>
      <c r="K89" s="237"/>
      <c r="L89" s="237"/>
      <c r="M89" s="229" t="s">
        <v>7</v>
      </c>
      <c r="N89" s="229"/>
    </row>
    <row r="90" spans="2:14" s="214" customFormat="1" ht="16.5" x14ac:dyDescent="0.3">
      <c r="B90" s="228"/>
      <c r="C90" s="228"/>
      <c r="D90" s="228"/>
      <c r="E90" s="228"/>
      <c r="F90" s="237" t="s">
        <v>666</v>
      </c>
      <c r="G90" s="237"/>
      <c r="H90" s="237"/>
      <c r="I90" s="237"/>
      <c r="J90" s="237"/>
      <c r="K90" s="237"/>
      <c r="L90" s="237"/>
      <c r="M90" s="229" t="s">
        <v>7</v>
      </c>
      <c r="N90" s="229"/>
    </row>
    <row r="91" spans="2:14" s="214" customFormat="1" ht="16.5" x14ac:dyDescent="0.3">
      <c r="B91" s="228"/>
      <c r="C91" s="228"/>
      <c r="D91" s="228"/>
      <c r="E91" s="228"/>
      <c r="F91" s="237" t="s">
        <v>667</v>
      </c>
      <c r="G91" s="237"/>
      <c r="H91" s="237"/>
      <c r="I91" s="237"/>
      <c r="J91" s="237"/>
      <c r="K91" s="237"/>
      <c r="L91" s="237"/>
      <c r="M91" s="229" t="s">
        <v>7</v>
      </c>
      <c r="N91" s="229"/>
    </row>
    <row r="92" spans="2:14" s="214" customFormat="1" ht="16.5" x14ac:dyDescent="0.3">
      <c r="B92" s="228"/>
      <c r="C92" s="228"/>
      <c r="D92" s="228"/>
      <c r="E92" s="228"/>
      <c r="F92" s="237" t="s">
        <v>668</v>
      </c>
      <c r="G92" s="237"/>
      <c r="H92" s="237"/>
      <c r="I92" s="237"/>
      <c r="J92" s="237"/>
      <c r="K92" s="237"/>
      <c r="L92" s="237"/>
      <c r="M92" s="229" t="s">
        <v>7</v>
      </c>
      <c r="N92" s="229"/>
    </row>
    <row r="93" spans="2:14" s="214" customFormat="1" ht="16.5" x14ac:dyDescent="0.3">
      <c r="B93" s="228"/>
      <c r="C93" s="228"/>
      <c r="D93" s="228"/>
      <c r="E93" s="228"/>
      <c r="F93" s="237" t="s">
        <v>713</v>
      </c>
      <c r="G93" s="237"/>
      <c r="H93" s="237"/>
      <c r="I93" s="237"/>
      <c r="J93" s="237"/>
      <c r="K93" s="237"/>
      <c r="L93" s="237"/>
      <c r="M93" s="229" t="s">
        <v>4</v>
      </c>
      <c r="N93" s="229"/>
    </row>
    <row r="94" spans="2:14" s="214" customFormat="1" ht="16.5" x14ac:dyDescent="0.3">
      <c r="B94" s="228"/>
      <c r="C94" s="228"/>
      <c r="D94" s="228"/>
      <c r="E94" s="228"/>
      <c r="F94" s="228" t="s">
        <v>669</v>
      </c>
      <c r="G94" s="228"/>
      <c r="H94" s="228"/>
      <c r="I94" s="228"/>
      <c r="J94" s="228"/>
      <c r="K94" s="228"/>
      <c r="L94" s="228"/>
      <c r="M94" s="236" t="s">
        <v>7</v>
      </c>
      <c r="N94" s="236"/>
    </row>
    <row r="95" spans="2:14" s="214" customFormat="1" ht="16.5" x14ac:dyDescent="0.3">
      <c r="B95" s="228"/>
      <c r="C95" s="228"/>
      <c r="D95" s="228"/>
      <c r="E95" s="228"/>
      <c r="F95" s="228"/>
      <c r="G95" s="228"/>
      <c r="H95" s="228"/>
      <c r="I95" s="228"/>
      <c r="J95" s="228"/>
      <c r="K95" s="228"/>
      <c r="L95" s="228"/>
      <c r="M95" s="236"/>
      <c r="N95" s="236"/>
    </row>
    <row r="96" spans="2:14" s="214" customFormat="1" ht="16.5" x14ac:dyDescent="0.3">
      <c r="B96" s="228"/>
      <c r="C96" s="228"/>
      <c r="D96" s="228"/>
      <c r="E96" s="228"/>
      <c r="F96" s="237" t="s">
        <v>670</v>
      </c>
      <c r="G96" s="237"/>
      <c r="H96" s="237"/>
      <c r="I96" s="237"/>
      <c r="J96" s="237"/>
      <c r="K96" s="237"/>
      <c r="L96" s="237"/>
      <c r="M96" s="229" t="s">
        <v>7</v>
      </c>
      <c r="N96" s="229"/>
    </row>
    <row r="97" spans="2:14" s="214" customFormat="1" ht="16.5" x14ac:dyDescent="0.3">
      <c r="B97" s="228"/>
      <c r="C97" s="228"/>
      <c r="D97" s="228"/>
      <c r="E97" s="228"/>
      <c r="F97" s="237" t="s">
        <v>671</v>
      </c>
      <c r="G97" s="237"/>
      <c r="H97" s="237"/>
      <c r="I97" s="237"/>
      <c r="J97" s="237"/>
      <c r="K97" s="237"/>
      <c r="L97" s="237"/>
      <c r="M97" s="229" t="s">
        <v>7</v>
      </c>
      <c r="N97" s="229"/>
    </row>
    <row r="98" spans="2:14" s="214" customFormat="1" ht="16.5" x14ac:dyDescent="0.3">
      <c r="B98" s="228"/>
      <c r="C98" s="228"/>
      <c r="D98" s="228"/>
      <c r="E98" s="228"/>
      <c r="F98" s="237" t="s">
        <v>672</v>
      </c>
      <c r="G98" s="237"/>
      <c r="H98" s="237"/>
      <c r="I98" s="237"/>
      <c r="J98" s="237"/>
      <c r="K98" s="237"/>
      <c r="L98" s="237"/>
      <c r="M98" s="229" t="s">
        <v>7</v>
      </c>
      <c r="N98" s="229"/>
    </row>
    <row r="99" spans="2:14" s="214" customFormat="1" ht="16.5" x14ac:dyDescent="0.3">
      <c r="B99" s="238" t="s">
        <v>719</v>
      </c>
      <c r="C99" s="238"/>
      <c r="D99" s="238"/>
      <c r="E99" s="238"/>
      <c r="F99" s="235" t="s">
        <v>720</v>
      </c>
      <c r="G99" s="235"/>
      <c r="H99" s="235"/>
      <c r="I99" s="235"/>
      <c r="J99" s="235"/>
      <c r="K99" s="235"/>
      <c r="L99" s="235"/>
      <c r="M99" s="231" t="s">
        <v>4</v>
      </c>
      <c r="N99" s="231"/>
    </row>
    <row r="100" spans="2:14" s="214" customFormat="1" ht="16.5" x14ac:dyDescent="0.3">
      <c r="B100" s="238"/>
      <c r="C100" s="238"/>
      <c r="D100" s="238"/>
      <c r="E100" s="238"/>
      <c r="F100" s="235" t="s">
        <v>721</v>
      </c>
      <c r="G100" s="235"/>
      <c r="H100" s="235"/>
      <c r="I100" s="235"/>
      <c r="J100" s="235"/>
      <c r="K100" s="235"/>
      <c r="L100" s="235"/>
      <c r="M100" s="231" t="s">
        <v>4</v>
      </c>
      <c r="N100" s="231"/>
    </row>
    <row r="101" spans="2:14" s="214" customFormat="1" ht="16.5" x14ac:dyDescent="0.3">
      <c r="B101" s="238"/>
      <c r="C101" s="238"/>
      <c r="D101" s="238"/>
      <c r="E101" s="238"/>
      <c r="F101" s="235" t="s">
        <v>722</v>
      </c>
      <c r="G101" s="235"/>
      <c r="H101" s="235"/>
      <c r="I101" s="235"/>
      <c r="J101" s="235"/>
      <c r="K101" s="235"/>
      <c r="L101" s="235"/>
      <c r="M101" s="231" t="s">
        <v>4</v>
      </c>
      <c r="N101" s="231"/>
    </row>
    <row r="102" spans="2:14" s="214" customFormat="1" ht="16.5" x14ac:dyDescent="0.3">
      <c r="B102" s="228" t="s">
        <v>740</v>
      </c>
      <c r="C102" s="228"/>
      <c r="D102" s="228"/>
      <c r="E102" s="228"/>
      <c r="F102" s="237" t="s">
        <v>741</v>
      </c>
      <c r="G102" s="237"/>
      <c r="H102" s="237"/>
      <c r="I102" s="237"/>
      <c r="J102" s="237"/>
      <c r="K102" s="237"/>
      <c r="L102" s="237"/>
      <c r="M102" s="229" t="s">
        <v>6</v>
      </c>
      <c r="N102" s="229"/>
    </row>
    <row r="103" spans="2:14" s="214" customFormat="1" ht="16.5" x14ac:dyDescent="0.3">
      <c r="B103" s="228"/>
      <c r="C103" s="228"/>
      <c r="D103" s="228"/>
      <c r="E103" s="228"/>
      <c r="F103" s="237" t="s">
        <v>742</v>
      </c>
      <c r="G103" s="237"/>
      <c r="H103" s="237"/>
      <c r="I103" s="237"/>
      <c r="J103" s="237"/>
      <c r="K103" s="237"/>
      <c r="L103" s="237"/>
      <c r="M103" s="229" t="s">
        <v>6</v>
      </c>
      <c r="N103" s="229"/>
    </row>
    <row r="104" spans="2:14" s="214" customFormat="1" ht="16.5" x14ac:dyDescent="0.3">
      <c r="B104" s="235" t="s">
        <v>743</v>
      </c>
      <c r="C104" s="235"/>
      <c r="D104" s="235"/>
      <c r="E104" s="235"/>
      <c r="F104" s="235" t="s">
        <v>744</v>
      </c>
      <c r="G104" s="235"/>
      <c r="H104" s="235"/>
      <c r="I104" s="235"/>
      <c r="J104" s="235"/>
      <c r="K104" s="235"/>
      <c r="L104" s="235"/>
      <c r="M104" s="231" t="s">
        <v>6</v>
      </c>
      <c r="N104" s="231"/>
    </row>
    <row r="105" spans="2:14" s="214" customFormat="1" ht="16.5" x14ac:dyDescent="0.3">
      <c r="B105" s="228" t="s">
        <v>745</v>
      </c>
      <c r="C105" s="228"/>
      <c r="D105" s="228"/>
      <c r="E105" s="228"/>
      <c r="F105" s="237" t="s">
        <v>746</v>
      </c>
      <c r="G105" s="237"/>
      <c r="H105" s="237"/>
      <c r="I105" s="237"/>
      <c r="J105" s="237"/>
      <c r="K105" s="237"/>
      <c r="L105" s="237"/>
      <c r="M105" s="229" t="s">
        <v>6</v>
      </c>
      <c r="N105" s="229"/>
    </row>
    <row r="106" spans="2:14" s="214" customFormat="1" ht="16.5" x14ac:dyDescent="0.3">
      <c r="B106" s="228"/>
      <c r="C106" s="228"/>
      <c r="D106" s="228"/>
      <c r="E106" s="228"/>
      <c r="F106" s="237"/>
      <c r="G106" s="237"/>
      <c r="H106" s="237"/>
      <c r="I106" s="237"/>
      <c r="J106" s="237"/>
      <c r="K106" s="237"/>
      <c r="L106" s="237"/>
      <c r="M106" s="229"/>
      <c r="N106" s="229"/>
    </row>
    <row r="107" spans="2:14" s="214" customFormat="1" ht="16.5" x14ac:dyDescent="0.3">
      <c r="B107" s="238" t="s">
        <v>737</v>
      </c>
      <c r="C107" s="238"/>
      <c r="D107" s="238"/>
      <c r="E107" s="238"/>
      <c r="F107" s="235" t="s">
        <v>738</v>
      </c>
      <c r="G107" s="235"/>
      <c r="H107" s="235"/>
      <c r="I107" s="235"/>
      <c r="J107" s="235"/>
      <c r="K107" s="235"/>
      <c r="L107" s="235"/>
      <c r="M107" s="243" t="s">
        <v>5</v>
      </c>
      <c r="N107" s="243"/>
    </row>
    <row r="108" spans="2:14" s="214" customFormat="1" ht="16.5" x14ac:dyDescent="0.3">
      <c r="B108" s="238"/>
      <c r="C108" s="238"/>
      <c r="D108" s="238"/>
      <c r="E108" s="238"/>
      <c r="F108" s="235" t="s">
        <v>739</v>
      </c>
      <c r="G108" s="235"/>
      <c r="H108" s="235"/>
      <c r="I108" s="235"/>
      <c r="J108" s="235"/>
      <c r="K108" s="235"/>
      <c r="L108" s="235"/>
      <c r="M108" s="243" t="s">
        <v>5</v>
      </c>
      <c r="N108" s="243"/>
    </row>
    <row r="109" spans="2:14" s="214" customFormat="1" ht="16.5" x14ac:dyDescent="0.3">
      <c r="B109" s="228" t="s">
        <v>747</v>
      </c>
      <c r="C109" s="228"/>
      <c r="D109" s="228"/>
      <c r="E109" s="228"/>
      <c r="F109" s="228" t="s">
        <v>748</v>
      </c>
      <c r="G109" s="228"/>
      <c r="H109" s="228"/>
      <c r="I109" s="228"/>
      <c r="J109" s="228"/>
      <c r="K109" s="228"/>
      <c r="L109" s="228"/>
      <c r="M109" s="229" t="s">
        <v>6</v>
      </c>
      <c r="N109" s="229"/>
    </row>
    <row r="110" spans="2:14" s="214" customFormat="1" ht="16.5" x14ac:dyDescent="0.3">
      <c r="B110" s="228"/>
      <c r="C110" s="228"/>
      <c r="D110" s="228"/>
      <c r="E110" s="228"/>
      <c r="F110" s="228"/>
      <c r="G110" s="228"/>
      <c r="H110" s="228"/>
      <c r="I110" s="228"/>
      <c r="J110" s="228"/>
      <c r="K110" s="228"/>
      <c r="L110" s="228"/>
      <c r="M110" s="229"/>
      <c r="N110" s="229"/>
    </row>
    <row r="111" spans="2:14" s="214" customFormat="1" ht="16.5" x14ac:dyDescent="0.3">
      <c r="B111" s="238" t="s">
        <v>693</v>
      </c>
      <c r="C111" s="238"/>
      <c r="D111" s="238"/>
      <c r="E111" s="238"/>
      <c r="F111" s="238" t="s">
        <v>694</v>
      </c>
      <c r="G111" s="238"/>
      <c r="H111" s="238"/>
      <c r="I111" s="238"/>
      <c r="J111" s="238"/>
      <c r="K111" s="238"/>
      <c r="L111" s="238"/>
      <c r="M111" s="243" t="s">
        <v>9</v>
      </c>
      <c r="N111" s="243"/>
    </row>
    <row r="112" spans="2:14" s="214" customFormat="1" ht="16.5" x14ac:dyDescent="0.3">
      <c r="B112" s="228" t="s">
        <v>673</v>
      </c>
      <c r="C112" s="228"/>
      <c r="D112" s="228"/>
      <c r="E112" s="228"/>
      <c r="F112" s="237" t="s">
        <v>674</v>
      </c>
      <c r="G112" s="237"/>
      <c r="H112" s="237"/>
      <c r="I112" s="237"/>
      <c r="J112" s="237"/>
      <c r="K112" s="237"/>
      <c r="L112" s="237"/>
      <c r="M112" s="236" t="s">
        <v>7</v>
      </c>
      <c r="N112" s="236"/>
    </row>
    <row r="113" spans="2:14" s="214" customFormat="1" ht="16.5" x14ac:dyDescent="0.3">
      <c r="B113" s="240"/>
      <c r="C113" s="240"/>
      <c r="D113" s="240"/>
      <c r="E113" s="240"/>
      <c r="F113" s="241"/>
      <c r="G113" s="241"/>
      <c r="H113" s="241"/>
      <c r="I113" s="241"/>
      <c r="J113" s="241"/>
      <c r="K113" s="241"/>
      <c r="L113" s="241"/>
      <c r="M113" s="242"/>
      <c r="N113" s="242"/>
    </row>
  </sheetData>
  <sheetProtection algorithmName="SHA-512" hashValue="tJmBLhreGuuyWq12xGY88sHt8VyKwhVvKnbhQddbRr27FO1vg+UOXRyyY5y1+SxewrG2PSJ8W1+jLx5VO09TJQ==" saltValue="F7B7Phfa3eVdfGN6wz5fyQ==" spinCount="100000" sheet="1" objects="1" scenarios="1"/>
  <mergeCells count="203">
    <mergeCell ref="M108:N108"/>
    <mergeCell ref="M56:N56"/>
    <mergeCell ref="B11:E11"/>
    <mergeCell ref="F11:L11"/>
    <mergeCell ref="M11:N11"/>
    <mergeCell ref="M105:N106"/>
    <mergeCell ref="B109:E110"/>
    <mergeCell ref="F105:L106"/>
    <mergeCell ref="F102:L102"/>
    <mergeCell ref="F103:L103"/>
    <mergeCell ref="F104:L104"/>
    <mergeCell ref="F107:L107"/>
    <mergeCell ref="F108:L108"/>
    <mergeCell ref="B107:E108"/>
    <mergeCell ref="F59:L59"/>
    <mergeCell ref="M89:N89"/>
    <mergeCell ref="M90:N90"/>
    <mergeCell ref="M107:N107"/>
    <mergeCell ref="F60:L60"/>
    <mergeCell ref="F48:L48"/>
    <mergeCell ref="M46:N46"/>
    <mergeCell ref="M47:N47"/>
    <mergeCell ref="B102:E103"/>
    <mergeCell ref="B104:E104"/>
    <mergeCell ref="B105:E106"/>
    <mergeCell ref="F54:L54"/>
    <mergeCell ref="F55:L55"/>
    <mergeCell ref="F56:L56"/>
    <mergeCell ref="F57:L57"/>
    <mergeCell ref="B54:E57"/>
    <mergeCell ref="B66:E71"/>
    <mergeCell ref="F68:L68"/>
    <mergeCell ref="F69:L69"/>
    <mergeCell ref="F76:L76"/>
    <mergeCell ref="F66:L67"/>
    <mergeCell ref="F70:L71"/>
    <mergeCell ref="B84:E85"/>
    <mergeCell ref="B86:E87"/>
    <mergeCell ref="F86:L87"/>
    <mergeCell ref="F84:L84"/>
    <mergeCell ref="F85:L85"/>
    <mergeCell ref="M84:N84"/>
    <mergeCell ref="F79:L79"/>
    <mergeCell ref="F80:L80"/>
    <mergeCell ref="F81:L81"/>
    <mergeCell ref="F82:L82"/>
    <mergeCell ref="F83:L83"/>
    <mergeCell ref="M79:N79"/>
    <mergeCell ref="M85:N85"/>
    <mergeCell ref="M80:N80"/>
    <mergeCell ref="M81:N81"/>
    <mergeCell ref="M82:N82"/>
    <mergeCell ref="M83:N83"/>
    <mergeCell ref="F111:L111"/>
    <mergeCell ref="M111:N111"/>
    <mergeCell ref="B61:E65"/>
    <mergeCell ref="F62:L62"/>
    <mergeCell ref="F64:L64"/>
    <mergeCell ref="F63:L63"/>
    <mergeCell ref="F65:L65"/>
    <mergeCell ref="M61:N61"/>
    <mergeCell ref="M62:N62"/>
    <mergeCell ref="F74:L74"/>
    <mergeCell ref="F75:L75"/>
    <mergeCell ref="F77:L77"/>
    <mergeCell ref="M86:N87"/>
    <mergeCell ref="B99:E101"/>
    <mergeCell ref="F99:L99"/>
    <mergeCell ref="F100:L100"/>
    <mergeCell ref="F101:L101"/>
    <mergeCell ref="M99:N99"/>
    <mergeCell ref="M100:N100"/>
    <mergeCell ref="M101:N101"/>
    <mergeCell ref="B79:E83"/>
    <mergeCell ref="F93:L93"/>
    <mergeCell ref="M102:N102"/>
    <mergeCell ref="M93:N93"/>
    <mergeCell ref="B112:E113"/>
    <mergeCell ref="F112:L113"/>
    <mergeCell ref="F91:L91"/>
    <mergeCell ref="F94:L95"/>
    <mergeCell ref="M94:N95"/>
    <mergeCell ref="M112:N113"/>
    <mergeCell ref="B72:E77"/>
    <mergeCell ref="F72:L72"/>
    <mergeCell ref="F73:L73"/>
    <mergeCell ref="B78:E78"/>
    <mergeCell ref="F78:L78"/>
    <mergeCell ref="B88:E98"/>
    <mergeCell ref="F88:L88"/>
    <mergeCell ref="F89:L89"/>
    <mergeCell ref="F90:L90"/>
    <mergeCell ref="F92:L92"/>
    <mergeCell ref="F96:L96"/>
    <mergeCell ref="F97:L97"/>
    <mergeCell ref="F98:L98"/>
    <mergeCell ref="M103:N103"/>
    <mergeCell ref="M104:N104"/>
    <mergeCell ref="M72:N72"/>
    <mergeCell ref="M74:N74"/>
    <mergeCell ref="B111:E111"/>
    <mergeCell ref="M49:N49"/>
    <mergeCell ref="M50:N50"/>
    <mergeCell ref="M58:N58"/>
    <mergeCell ref="M59:N59"/>
    <mergeCell ref="M60:N60"/>
    <mergeCell ref="M75:N75"/>
    <mergeCell ref="M77:N77"/>
    <mergeCell ref="M66:N67"/>
    <mergeCell ref="M70:N71"/>
    <mergeCell ref="M68:N68"/>
    <mergeCell ref="M69:N69"/>
    <mergeCell ref="M64:N64"/>
    <mergeCell ref="M55:N55"/>
    <mergeCell ref="M54:N54"/>
    <mergeCell ref="M65:N65"/>
    <mergeCell ref="M76:N76"/>
    <mergeCell ref="M98:N98"/>
    <mergeCell ref="M34:N34"/>
    <mergeCell ref="M35:N35"/>
    <mergeCell ref="F30:L31"/>
    <mergeCell ref="M27:N28"/>
    <mergeCell ref="M30:N31"/>
    <mergeCell ref="M29:N29"/>
    <mergeCell ref="F38:L40"/>
    <mergeCell ref="F36:L37"/>
    <mergeCell ref="F32:L33"/>
    <mergeCell ref="F34:L34"/>
    <mergeCell ref="F35:L35"/>
    <mergeCell ref="M32:N33"/>
    <mergeCell ref="F42:L42"/>
    <mergeCell ref="F58:L58"/>
    <mergeCell ref="F52:L53"/>
    <mergeCell ref="F61:L61"/>
    <mergeCell ref="M51:N51"/>
    <mergeCell ref="M63:N63"/>
    <mergeCell ref="F41:L41"/>
    <mergeCell ref="F43:L43"/>
    <mergeCell ref="F49:L49"/>
    <mergeCell ref="F50:L50"/>
    <mergeCell ref="F51:L51"/>
    <mergeCell ref="M96:N96"/>
    <mergeCell ref="M97:N97"/>
    <mergeCell ref="B58:E60"/>
    <mergeCell ref="B49:E51"/>
    <mergeCell ref="B52:E53"/>
    <mergeCell ref="B41:E43"/>
    <mergeCell ref="M41:N41"/>
    <mergeCell ref="M43:N43"/>
    <mergeCell ref="M48:N48"/>
    <mergeCell ref="B44:E45"/>
    <mergeCell ref="B46:E47"/>
    <mergeCell ref="B48:E48"/>
    <mergeCell ref="F44:L45"/>
    <mergeCell ref="M44:N45"/>
    <mergeCell ref="F46:L46"/>
    <mergeCell ref="F47:L47"/>
    <mergeCell ref="M57:N57"/>
    <mergeCell ref="M91:N91"/>
    <mergeCell ref="M92:N92"/>
    <mergeCell ref="M73:N73"/>
    <mergeCell ref="M42:N42"/>
    <mergeCell ref="M52:N53"/>
    <mergeCell ref="M88:N88"/>
    <mergeCell ref="M78:N78"/>
    <mergeCell ref="F22:L22"/>
    <mergeCell ref="F23:L23"/>
    <mergeCell ref="F24:L24"/>
    <mergeCell ref="F17:L17"/>
    <mergeCell ref="F18:L18"/>
    <mergeCell ref="M18:N18"/>
    <mergeCell ref="M17:N17"/>
    <mergeCell ref="B25:E40"/>
    <mergeCell ref="F25:L26"/>
    <mergeCell ref="M25:N26"/>
    <mergeCell ref="F27:L28"/>
    <mergeCell ref="F29:L29"/>
    <mergeCell ref="M36:N37"/>
    <mergeCell ref="M38:N40"/>
    <mergeCell ref="F109:L110"/>
    <mergeCell ref="M109:N110"/>
    <mergeCell ref="M12:N12"/>
    <mergeCell ref="M13:N13"/>
    <mergeCell ref="M14:N14"/>
    <mergeCell ref="M15:N15"/>
    <mergeCell ref="M16:N16"/>
    <mergeCell ref="M19:N19"/>
    <mergeCell ref="B6:N8"/>
    <mergeCell ref="B9:N9"/>
    <mergeCell ref="B12:E24"/>
    <mergeCell ref="F12:L12"/>
    <mergeCell ref="F13:L13"/>
    <mergeCell ref="F14:L14"/>
    <mergeCell ref="F15:L15"/>
    <mergeCell ref="F16:L16"/>
    <mergeCell ref="F19:L19"/>
    <mergeCell ref="F20:L20"/>
    <mergeCell ref="M20:N20"/>
    <mergeCell ref="M21:N21"/>
    <mergeCell ref="M22:N22"/>
    <mergeCell ref="M23:N23"/>
    <mergeCell ref="M24:N24"/>
    <mergeCell ref="F21:L21"/>
  </mergeCells>
  <hyperlinks>
    <hyperlink ref="B1" location="Início!A1" display="Início" xr:uid="{0CE6CA58-351D-4010-8D35-B614CC520E1E}"/>
    <hyperlink ref="A1" location="Início!A1" display="Início!A1" xr:uid="{3F00BD11-B34B-4610-9EB3-A8C387FB4105}"/>
    <hyperlink ref="C1" location="GRI!A1" display="Índice GRI" xr:uid="{B6734224-565F-4332-A29E-8D17DA1BF113}"/>
    <hyperlink ref="D1" location="SASB!A1" display="Índice SASB" xr:uid="{651EE1BE-7EF5-4031-9E5A-1883C8994FC0}"/>
    <hyperlink ref="E1" location="TCFD!A1" display="Índice TCFD" xr:uid="{8EBA66F2-A8D8-4D3D-BF1C-21DC02BDED2D}"/>
    <hyperlink ref="F1" location="Clima!A1" display="Mudanças climáticas" xr:uid="{37BD254E-4827-4706-871A-53BA3A6D9EC9}"/>
    <hyperlink ref="G1" location="Água!A1" display="Água e efluentes" xr:uid="{ADE62D98-916E-4AE7-B8E2-21A3D4D8E7CB}"/>
    <hyperlink ref="H1" location="GestãoAmbiental!A1" display="Gestão ambiental" xr:uid="{4AB79C4D-9F8D-46E5-B4CB-C4BC80489EB2}"/>
    <hyperlink ref="I1" location="Talentos!A1" display="Gestão de talentos" xr:uid="{C730C05A-F2BD-4B71-8C19-CA6A7F6C855F}"/>
    <hyperlink ref="J1" location="ImpactoSocioeconômico!A1" display="Impacto socioeconômico" xr:uid="{626B084F-8D96-4DDB-9C7F-EB6984F48801}"/>
    <hyperlink ref="K1" location="DireitosHumanos!A1" display="Direitos humanos" xr:uid="{121660F5-6264-4F20-860F-CCDA02EA40A1}"/>
    <hyperlink ref="L1" location="Segurança!A1" display="Segurança" xr:uid="{0520E55F-514B-4453-845E-900957CBEF64}"/>
    <hyperlink ref="M1" location="Ativos!A1" display="Gestão dos ativos" xr:uid="{7781CEAA-0CB9-4091-ABDC-ACE66C42658E}"/>
    <hyperlink ref="N1" location="Ética!A1" display="Ética e integridade" xr:uid="{336ABE22-0031-4141-A71B-DD5B82A0875F}"/>
    <hyperlink ref="B9:N9" r:id="rId1" display="Para mais informações sobre os conteúdos GRI respondidos pela Brava, acesse a versão PDF do Relatório Anual e de Sustentabilidade, disponível neste link." xr:uid="{BD821096-C7EC-46CD-B067-DEFB206FEA14}"/>
    <hyperlink ref="M12:N12" location="Talentos!A9" display="Gestão de talentos" xr:uid="{6B3EB109-7A06-4D29-A4C0-E915644F1949}"/>
    <hyperlink ref="M13:N13" location="Talentos!A51" display="Gestão de talentos" xr:uid="{0BBF4927-4979-4A9A-8073-977BAE60ABCE}"/>
    <hyperlink ref="M14:N14" location="Ética!A9" display="Ética e integridade" xr:uid="{39411189-7621-4EFF-B993-168B472DA5C1}"/>
    <hyperlink ref="M15:N15" location="Ética!A20" display="Ética e integridade" xr:uid="{2FE2F3D2-802D-4FC3-941D-EF47AAF6002F}"/>
    <hyperlink ref="M16:N16" location="Ética!A27" display="Ética e integridade" xr:uid="{A07096BD-FD95-46F1-96E7-CE159DC89228}"/>
    <hyperlink ref="M17:N17" location="Ética!A34" display="Ética e integridade" xr:uid="{32CE5DD6-65AE-451B-968D-79ECB5C6812D}"/>
    <hyperlink ref="M18:N18" location="Ética!A40" display="Ética e integridade" xr:uid="{E6CE1D1E-9D9C-4A75-8DF4-223B8D983CD9}"/>
    <hyperlink ref="M19:N19" location="Talentos!A63" display="Gestão de talentos" xr:uid="{50676E9E-468F-45C7-B0EE-E83053697F38}"/>
    <hyperlink ref="M20:N20" location="Talentos!A72" display="Gestão de talentos" xr:uid="{BDB1BF52-4DB6-42F3-A9D6-13ADFE98B220}"/>
    <hyperlink ref="M21:N21" location="ImpactoSocioeconômico!A9" display="Impacto socioeconômico" xr:uid="{E2E71EA3-BA09-4997-A297-CAB9595F05E5}"/>
    <hyperlink ref="M22:N22" location="Ética!A48" display="Ética e integridade" xr:uid="{CB8C130E-A013-4E8E-8D3F-65177E194046}"/>
    <hyperlink ref="M23:N23" location="Ética!A74" display="Ética e integridade" xr:uid="{611968AE-5B2C-428B-AFAC-1EB0D0AAFB0D}"/>
    <hyperlink ref="M24:N24" location="Talentos!A82" display="Gestão de talentos" xr:uid="{5A26E43C-4B94-4135-AF9E-EBF723695E1A}"/>
    <hyperlink ref="M25:N26" location="Clima!A9" display="Mudanças climáticas" xr:uid="{82257481-70A4-4EA8-BBA8-2EBFF3210F82}"/>
    <hyperlink ref="M27:N28" location="Ativos!A9" display="Gestão dos ativos" xr:uid="{BF27303A-1007-4EB0-8B03-3DC692747771}"/>
    <hyperlink ref="M29:N29" location="Ativos!A10" display="Gestão dos ativos" xr:uid="{37F0C714-FDC1-4FDA-BE8C-DE03D5121A3D}"/>
    <hyperlink ref="M30:N31" location="Ativos!A29" display="Gestão dos ativos" xr:uid="{E4F476DB-B992-4920-AC27-AC8BBEF203A5}"/>
    <hyperlink ref="M32:N33" location="Segurança!A9" display="Segurança" xr:uid="{4D26C0D1-E980-4F6E-88C5-A1DC5E43A571}"/>
    <hyperlink ref="M34:N34" location="ImpactoSocioeconômico!A16" display="Impacto socioeconômico" xr:uid="{0075A1F5-2F09-4AF6-9AEA-9F89E11023B2}"/>
    <hyperlink ref="M35:N35" location="Ética!A168" display="Ética e integridade" xr:uid="{E05C7775-6A16-4176-9D29-FC01F62412DC}"/>
    <hyperlink ref="M36:N37" location="Ética!A174" display="Ética e integridade" xr:uid="{51310B69-4587-47CA-84AC-770C700388B8}"/>
    <hyperlink ref="M38:N40" location="ImpactoSocioeconômico!A29" display="Impacto socioeconômico" xr:uid="{3833BDE5-758F-4EFA-B1C3-6579DB023785}"/>
    <hyperlink ref="M41:N41" location="ImpactoSocioeconômico!A35" display="Impacto socioeconômico" xr:uid="{DDF439F9-1128-4F08-A4FD-1AD36EDD6398}"/>
    <hyperlink ref="M43:N43" location="ImpactoSocioeconômico!A54" display="Impacto socioeconômico" xr:uid="{E00C7554-0592-4D1C-9DD9-4FE280710C83}"/>
    <hyperlink ref="M42:N42" location="Clima!A17" display="Mudanças climáticas" xr:uid="{7BAFA91B-0A1A-438D-BC36-FD4612318556}"/>
    <hyperlink ref="M44:N45" location="ImpactoSocioeconômico!A66" display="Impacto socioeconômico" xr:uid="{DCCEA9AF-A0AB-457A-B434-7CC48466F6E4}"/>
    <hyperlink ref="M46:N46" location="ImpactoSocioeconômico!A73" display="Impacto socioeconômico" xr:uid="{EAC4659F-9030-40E8-B7EB-F30050216A0A}"/>
    <hyperlink ref="M47:N47" location="ImpactoSocioeconômico!A87" display="Impacto socioeconômico" xr:uid="{8A489F1D-AFB5-4AC5-B67C-2BBABEF56773}"/>
    <hyperlink ref="M48:N48" location="ImpactoSocioeconômico!A104" display="Impacto socioeconômico" xr:uid="{926F41E2-E90A-4014-AF59-E253656831A6}"/>
    <hyperlink ref="M49:N49" location="Ética!A183" display="Ética e integridade" xr:uid="{D2AC3893-E619-47BD-A122-7DCA11AE1DFB}"/>
    <hyperlink ref="M50:N50" location="Ética!A192" display="Ética e integridade" xr:uid="{237C87A7-42C4-46CA-9B23-26E5DC8CF5A0}"/>
    <hyperlink ref="M51:N51" location="Ética!A223" display="Ética e integridade" xr:uid="{7216A54D-1E01-4417-94AD-13AB17C45357}"/>
    <hyperlink ref="M52:N53" location="Ética!A228" display="Ética e integridade" xr:uid="{4B351776-BA73-411E-BA77-C5BC6400091C}"/>
    <hyperlink ref="M54:N54" location="ImpactoSocioeconômico!A115" display="Impacto socioeconômico" xr:uid="{3F91C559-CF0D-41F0-A910-731B7C990E4F}"/>
    <hyperlink ref="M55:N55" location="ImpactoSocioeconômico!A128" display="Impacto socioeconômico" xr:uid="{87420C3D-8839-4E34-A54E-ECEFE13A1F42}"/>
    <hyperlink ref="M56:N56" location="ImpactoSocioeconômico!A143" display="Impacto socioeconômico" xr:uid="{B7DB9B64-174A-48CD-9D09-FC62A7F94AAC}"/>
    <hyperlink ref="M57:N57" location="ImpactoSocioeconômico!A152" display="Impacto socioeconômico" xr:uid="{4612F68E-DFAF-4F4F-9FD0-9627AAF43F31}"/>
    <hyperlink ref="M58:N58" location="Clima!A46" display="Mudanças climáticas" xr:uid="{4ADEAAE4-BB06-469B-85C6-ADD3B5CB3305}"/>
    <hyperlink ref="M59:N59" location="Clima!A77" display="Mudanças climáticas" xr:uid="{B05AA517-FDD3-4AFA-979F-69A3B4E6E6C2}"/>
    <hyperlink ref="M60:N60" location="Clima!A93" display="Mudanças climáticas" xr:uid="{4E7F24C1-8EF6-4B64-AB89-873056F20935}"/>
    <hyperlink ref="M61:N61" location="Água!A9" display="Água e efluentes" xr:uid="{BBFCF59C-3C1D-4074-8770-EF34B00BFC35}"/>
    <hyperlink ref="M62:N62" location="Água!A32" display="Água e efluentes" xr:uid="{DFF7F10F-17A4-4D13-8328-58B1EB9CDD55}"/>
    <hyperlink ref="M63:N63" location="Água!A41" display="Água e efluentes" xr:uid="{D69E22EF-0D23-4257-B3F5-7F36F78E3419}"/>
    <hyperlink ref="M64:N64" location="Água!A96" display="Água e efluentes" xr:uid="{609C0E14-33CA-4EFF-BBF6-E82CDFBDA516}"/>
    <hyperlink ref="M65:N65" location="Água!A149" display="Água e efluentes" xr:uid="{8631AA65-C5ED-4F34-9BCD-456ED8447BFA}"/>
    <hyperlink ref="M66:N67" location="GestãoAmbiental!A9" display="Gestão ambiental" xr:uid="{D25693B2-64D8-4C9F-9D85-576F122F4FE9}"/>
    <hyperlink ref="M68:N68" location="GestãoAmbiental!A42" display="Gestão ambiental" xr:uid="{4FB94A70-3020-4A71-9286-458936582A8A}"/>
    <hyperlink ref="M69:N69" location="GestãoAmbiental!A63" display="Gestão ambiental" xr:uid="{99C7EC09-0F03-44FA-BA34-5063E7C01690}"/>
    <hyperlink ref="M70:N71" location="GestãoAmbiental!A93" display="Gestão ambiental" xr:uid="{8E4857FD-A538-42BE-A895-88AF016A2608}"/>
    <hyperlink ref="M72:N72" location="Clima!A104" display="Mudanças climáticas" xr:uid="{695079B5-2DFE-4E4C-B77E-CC32FFD27BCF}"/>
    <hyperlink ref="M73:N73" location="Clima!A153" display="Mudanças climáticas" xr:uid="{89187A2A-A521-464A-92DA-40BA1CE78A3E}"/>
    <hyperlink ref="M74:N74" location="Clima!A171" display="Mudanças climáticas" xr:uid="{98496629-7B91-455E-A599-F4C17478BED6}"/>
    <hyperlink ref="M75:N75" location="Clima!A190" display="Mudanças climáticas" xr:uid="{3D45A805-4432-4E4A-88FF-E194B911FFBF}"/>
    <hyperlink ref="M76:N76" location="Clima!A199" display="Mudanças climáticas" xr:uid="{160C04A0-5BB4-4BFA-BBB3-5D44B2B59739}"/>
    <hyperlink ref="M77:N77" location="GestãoAmbiental!A111" display="Gestão ambiental" xr:uid="{01789557-6F36-46DB-8D65-291F0566880D}"/>
    <hyperlink ref="M78:N78" location="Segurança!A49" display="Segurança" xr:uid="{E43766A0-90D2-47E6-BA67-9F189EA4110A}"/>
    <hyperlink ref="M79:N79" location="GestãoAmbiental!A124" display="Gestão ambiental" xr:uid="{B59DB38A-9CCB-4018-9E40-A3EC8A13408F}"/>
    <hyperlink ref="M80:N80" location="GestãoAmbiental!A134" display="Gestão ambiental" xr:uid="{22C6A2D0-5D89-44FF-B5D5-D3F67537B638}"/>
    <hyperlink ref="M81:N81" location="GestãoAmbiental!A145" display="Gestão ambiental" xr:uid="{FEA34F77-CEA4-4B19-99D1-82633981575D}"/>
    <hyperlink ref="M82:N82" location="GestãoAmbiental!A146" display="Gestão ambiental" xr:uid="{4DF55936-D45B-4687-9CAC-F6BB65398BE7}"/>
    <hyperlink ref="M83:N83" location="GestãoAmbiental!A147" display="Gestão ambiental" xr:uid="{3D112FE0-FB8F-4D18-9C4D-9EBD82750B7D}"/>
    <hyperlink ref="M84:N84" location="Talentos!A92" display="Gestão de talentos" xr:uid="{DA1ED82A-F140-4FB1-8AC3-3F51E3C39C67}"/>
    <hyperlink ref="M85:N85" location="Talentos!A135" display="Gestão de talentos" xr:uid="{FE30AE0E-DDFE-4A09-A178-BE7EF9DA0BBD}"/>
    <hyperlink ref="M86:N87" location="Talentos!A164" display="Gestão de talentos" xr:uid="{2C3A8E5C-6471-4EC9-A5F8-386DC443F8F9}"/>
    <hyperlink ref="M93:N93" location="Talentos!A170" display="Gestão de talentos" xr:uid="{B6AEB899-BE40-4439-9C97-D235D470F3B0}"/>
    <hyperlink ref="M99:N99" location="Talentos!A182" display="Gestão de talentos" xr:uid="{4FBD9FF5-5E83-48EA-943F-ACA96F95E9D1}"/>
    <hyperlink ref="M100:N100" location="Talentos!A203" display="Gestão de talentos" xr:uid="{B5722CEE-9FCE-4589-99AB-CC6A8D65950C}"/>
    <hyperlink ref="M101:N101" location="Talentos!A214" display="Gestão de talentos" xr:uid="{ED170E69-1B2C-4D1E-ADD4-A89D0F694580}"/>
    <hyperlink ref="M88:N88" location="Segurança!A63" display="Segurança" xr:uid="{7FE544DB-08D2-4A8A-BDFA-1BC238C622E8}"/>
    <hyperlink ref="M96:N96" location="Segurança!A64" display="Segurança" xr:uid="{997BB72F-8E92-47AE-9F4A-BB86711D12E1}"/>
    <hyperlink ref="M89:N89" location="Segurança!A73" display="Segurança" xr:uid="{373D25E2-E751-415E-B6ED-8B07533D33C6}"/>
    <hyperlink ref="M90:N90" location="Segurança!A91" display="Segurança" xr:uid="{EF18D5CE-64C6-4B8B-9595-3F01CA15B7BA}"/>
    <hyperlink ref="M91:N91" location="Segurança!A108" display="Segurança" xr:uid="{4C59B061-9977-4033-A73D-5FCB21CA65D6}"/>
    <hyperlink ref="M92:N92" location="Segurança!A121" display="Segurança" xr:uid="{853C38ED-325F-41BB-AF8A-1A5B93D02E83}"/>
    <hyperlink ref="M94:N95" location="Segurança!A129" display="Segurança" xr:uid="{ED194684-7EE3-4F72-B32D-48EC911A5832}"/>
    <hyperlink ref="M97:N97" location="Segurança!A141" display="Segurança" xr:uid="{E581EEAD-CCA6-4D03-9E09-40BE1CA04BB0}"/>
    <hyperlink ref="M98:N98" location="Segurança!A223" display="Segurança" xr:uid="{9F179814-25F1-46FF-9E60-212D1F0480C8}"/>
    <hyperlink ref="M112:N113" location="Segurança!A130" display="Segurança" xr:uid="{CFBEF23A-EE52-49E6-9472-52816CEC5955}"/>
    <hyperlink ref="M102:N102" location="DireitosHumanos!A9" display="Direitos humanos" xr:uid="{51E30211-152A-4863-B5BD-FADE76082EF3}"/>
    <hyperlink ref="M103:N103" location="DireitosHumanos!A85" display="Direitos humanos" xr:uid="{7783E2DE-753C-493E-8422-66A1DA6D342E}"/>
    <hyperlink ref="M104:N104" location="DireitosHumanos!A105" display="Direitos humanos" xr:uid="{5A3AC7BE-897B-42D6-810D-911CE14DB937}"/>
    <hyperlink ref="M105:N106" location="DireitosHumanos!A111" display="Direitos humanos" xr:uid="{37813B60-6A2B-4E6B-8B85-3414DCE1390C}"/>
    <hyperlink ref="M109:N110" location="DireitosHumanos!A118" display="Direitos humanos" xr:uid="{E271BE57-865E-473C-A4FA-BD0431604785}"/>
    <hyperlink ref="M107:N107" location="ImpactoSocioeconômico!A164" display="Impacto socioeconômico" xr:uid="{2432320A-6884-4A76-B7F4-14B24C770169}"/>
    <hyperlink ref="M108:N108" location="ImpactoSocioeconômico!A194" display="Impacto socioeconômico" xr:uid="{ADD0AA89-7264-4750-986F-FA2D81230046}"/>
    <hyperlink ref="M111:N111" location="Ética!A233" display="Ética e integridade" xr:uid="{BA599562-9100-4869-882D-BDEF03E3F870}"/>
  </hyperlink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1239C-C25E-40BA-869F-C0A7BDFC172A}">
  <dimension ref="A1:S72"/>
  <sheetViews>
    <sheetView showGridLines="0" workbookViewId="0"/>
  </sheetViews>
  <sheetFormatPr defaultColWidth="9" defaultRowHeight="14.25" x14ac:dyDescent="0.3"/>
  <cols>
    <col min="1" max="5" width="6.875" style="2" customWidth="1"/>
    <col min="6" max="14" width="13.75" style="2" customWidth="1"/>
    <col min="15" max="16384" width="9" style="2"/>
  </cols>
  <sheetData>
    <row r="1" spans="1:19" s="5" customFormat="1" ht="33.75" x14ac:dyDescent="0.3">
      <c r="A1" s="182" t="e" vm="1">
        <v>#VALUE!</v>
      </c>
      <c r="B1" s="12" t="s">
        <v>0</v>
      </c>
      <c r="C1" s="12" t="s">
        <v>10</v>
      </c>
      <c r="D1" s="12" t="s">
        <v>11</v>
      </c>
      <c r="E1" s="12" t="s">
        <v>12</v>
      </c>
      <c r="F1" s="12" t="s">
        <v>1</v>
      </c>
      <c r="G1" s="12" t="s">
        <v>2</v>
      </c>
      <c r="H1" s="12" t="s">
        <v>3</v>
      </c>
      <c r="I1" s="12" t="s">
        <v>4</v>
      </c>
      <c r="J1" s="12" t="s">
        <v>5</v>
      </c>
      <c r="K1" s="12" t="s">
        <v>6</v>
      </c>
      <c r="L1" s="12" t="s">
        <v>7</v>
      </c>
      <c r="M1" s="12" t="s">
        <v>8</v>
      </c>
      <c r="N1" s="12" t="s">
        <v>9</v>
      </c>
      <c r="O1" s="13"/>
      <c r="S1" s="6"/>
    </row>
    <row r="4" spans="1:19" s="18" customFormat="1" ht="20.25" x14ac:dyDescent="0.3">
      <c r="B4" s="213" t="s">
        <v>11</v>
      </c>
    </row>
    <row r="6" spans="1:19" s="47" customFormat="1" ht="13.5" x14ac:dyDescent="0.3">
      <c r="B6" s="232" t="s">
        <v>871</v>
      </c>
      <c r="C6" s="232"/>
      <c r="D6" s="232"/>
      <c r="E6" s="232"/>
      <c r="F6" s="232"/>
      <c r="G6" s="232"/>
      <c r="H6" s="232"/>
      <c r="I6" s="232"/>
      <c r="J6" s="232"/>
      <c r="K6" s="232"/>
      <c r="L6" s="232"/>
      <c r="M6" s="232"/>
      <c r="N6" s="232"/>
    </row>
    <row r="7" spans="1:19" s="47" customFormat="1" ht="13.5" x14ac:dyDescent="0.3">
      <c r="B7" s="232"/>
      <c r="C7" s="232"/>
      <c r="D7" s="232"/>
      <c r="E7" s="232"/>
      <c r="F7" s="232"/>
      <c r="G7" s="232"/>
      <c r="H7" s="232"/>
      <c r="I7" s="232"/>
      <c r="J7" s="232"/>
      <c r="K7" s="232"/>
      <c r="L7" s="232"/>
      <c r="M7" s="232"/>
      <c r="N7" s="232"/>
    </row>
    <row r="8" spans="1:19" s="47" customFormat="1" ht="13.5" x14ac:dyDescent="0.3">
      <c r="B8" s="232"/>
      <c r="C8" s="232"/>
      <c r="D8" s="232"/>
      <c r="E8" s="232"/>
      <c r="F8" s="232"/>
      <c r="G8" s="232"/>
      <c r="H8" s="232"/>
      <c r="I8" s="232"/>
      <c r="J8" s="232"/>
      <c r="K8" s="232"/>
      <c r="L8" s="232"/>
      <c r="M8" s="232"/>
      <c r="N8" s="232"/>
    </row>
    <row r="9" spans="1:19" s="47" customFormat="1" ht="13.5" x14ac:dyDescent="0.3">
      <c r="B9" s="233" t="s">
        <v>749</v>
      </c>
      <c r="C9" s="233"/>
      <c r="D9" s="233"/>
      <c r="E9" s="233"/>
      <c r="F9" s="233"/>
      <c r="G9" s="233"/>
      <c r="H9" s="233"/>
      <c r="I9" s="233"/>
      <c r="J9" s="233"/>
      <c r="K9" s="233"/>
      <c r="L9" s="233"/>
      <c r="M9" s="233"/>
      <c r="N9" s="233"/>
    </row>
    <row r="12" spans="1:19" x14ac:dyDescent="0.3">
      <c r="B12" s="246" t="s">
        <v>750</v>
      </c>
      <c r="C12" s="246"/>
      <c r="D12" s="246"/>
      <c r="E12" s="246"/>
      <c r="F12" s="246"/>
      <c r="G12" s="246"/>
      <c r="H12" s="246"/>
      <c r="I12" s="246"/>
      <c r="J12" s="246"/>
      <c r="K12" s="246"/>
      <c r="L12" s="246"/>
      <c r="M12" s="246"/>
      <c r="N12" s="246"/>
    </row>
    <row r="13" spans="1:19" s="47" customFormat="1" ht="13.5" x14ac:dyDescent="0.3">
      <c r="B13" s="245" t="s">
        <v>751</v>
      </c>
      <c r="C13" s="245"/>
      <c r="D13" s="245"/>
      <c r="E13" s="245"/>
      <c r="F13" s="245" t="s">
        <v>752</v>
      </c>
      <c r="G13" s="245"/>
      <c r="H13" s="245"/>
      <c r="I13" s="245"/>
      <c r="J13" s="245"/>
      <c r="K13" s="245"/>
      <c r="L13" s="245"/>
      <c r="M13" s="245" t="s">
        <v>639</v>
      </c>
      <c r="N13" s="245"/>
    </row>
    <row r="14" spans="1:19" s="214" customFormat="1" ht="16.5" x14ac:dyDescent="0.3">
      <c r="B14" s="248" t="s">
        <v>753</v>
      </c>
      <c r="C14" s="248"/>
      <c r="D14" s="248"/>
      <c r="E14" s="248"/>
      <c r="F14" s="248" t="s">
        <v>754</v>
      </c>
      <c r="G14" s="248"/>
      <c r="H14" s="248"/>
      <c r="I14" s="248"/>
      <c r="J14" s="248"/>
      <c r="K14" s="248"/>
      <c r="L14" s="248"/>
      <c r="M14" s="249" t="s">
        <v>1</v>
      </c>
      <c r="N14" s="249"/>
    </row>
    <row r="15" spans="1:19" s="214" customFormat="1" ht="16.5" x14ac:dyDescent="0.3">
      <c r="B15" s="248"/>
      <c r="C15" s="248"/>
      <c r="D15" s="248"/>
      <c r="E15" s="248"/>
      <c r="F15" s="248"/>
      <c r="G15" s="248"/>
      <c r="H15" s="248"/>
      <c r="I15" s="248"/>
      <c r="J15" s="248"/>
      <c r="K15" s="248"/>
      <c r="L15" s="248"/>
      <c r="M15" s="249"/>
      <c r="N15" s="249"/>
    </row>
    <row r="16" spans="1:19" s="214" customFormat="1" ht="16.5" x14ac:dyDescent="0.3">
      <c r="B16" s="248"/>
      <c r="C16" s="248"/>
      <c r="D16" s="248"/>
      <c r="E16" s="248"/>
      <c r="F16" s="248" t="s">
        <v>755</v>
      </c>
      <c r="G16" s="248"/>
      <c r="H16" s="248"/>
      <c r="I16" s="248"/>
      <c r="J16" s="248"/>
      <c r="K16" s="248"/>
      <c r="L16" s="248"/>
      <c r="M16" s="249" t="s">
        <v>1</v>
      </c>
      <c r="N16" s="249"/>
    </row>
    <row r="17" spans="2:14" s="214" customFormat="1" ht="16.5" x14ac:dyDescent="0.3">
      <c r="B17" s="248"/>
      <c r="C17" s="248"/>
      <c r="D17" s="248"/>
      <c r="E17" s="248"/>
      <c r="F17" s="248"/>
      <c r="G17" s="248"/>
      <c r="H17" s="248"/>
      <c r="I17" s="248"/>
      <c r="J17" s="248"/>
      <c r="K17" s="248"/>
      <c r="L17" s="248"/>
      <c r="M17" s="249"/>
      <c r="N17" s="249"/>
    </row>
    <row r="18" spans="2:14" s="214" customFormat="1" ht="16.5" x14ac:dyDescent="0.3">
      <c r="B18" s="248"/>
      <c r="C18" s="248"/>
      <c r="D18" s="248"/>
      <c r="E18" s="248"/>
      <c r="F18" s="248" t="s">
        <v>756</v>
      </c>
      <c r="G18" s="248"/>
      <c r="H18" s="248"/>
      <c r="I18" s="248"/>
      <c r="J18" s="248"/>
      <c r="K18" s="248"/>
      <c r="L18" s="248"/>
      <c r="M18" s="249" t="s">
        <v>1</v>
      </c>
      <c r="N18" s="249"/>
    </row>
    <row r="19" spans="2:14" s="214" customFormat="1" ht="16.5" x14ac:dyDescent="0.3">
      <c r="B19" s="248"/>
      <c r="C19" s="248"/>
      <c r="D19" s="248"/>
      <c r="E19" s="248"/>
      <c r="F19" s="248"/>
      <c r="G19" s="248"/>
      <c r="H19" s="248"/>
      <c r="I19" s="248"/>
      <c r="J19" s="248"/>
      <c r="K19" s="248"/>
      <c r="L19" s="248"/>
      <c r="M19" s="249"/>
      <c r="N19" s="249"/>
    </row>
    <row r="20" spans="2:14" s="214" customFormat="1" ht="16.5" x14ac:dyDescent="0.3">
      <c r="B20" s="251" t="s">
        <v>757</v>
      </c>
      <c r="C20" s="251"/>
      <c r="D20" s="251"/>
      <c r="E20" s="251"/>
      <c r="F20" s="250" t="s">
        <v>758</v>
      </c>
      <c r="G20" s="250"/>
      <c r="H20" s="250"/>
      <c r="I20" s="250"/>
      <c r="J20" s="250"/>
      <c r="K20" s="250"/>
      <c r="L20" s="250"/>
      <c r="M20" s="252" t="s">
        <v>3</v>
      </c>
      <c r="N20" s="252"/>
    </row>
    <row r="21" spans="2:14" s="214" customFormat="1" ht="16.5" x14ac:dyDescent="0.3">
      <c r="B21" s="251"/>
      <c r="C21" s="251"/>
      <c r="D21" s="251"/>
      <c r="E21" s="251"/>
      <c r="F21" s="250"/>
      <c r="G21" s="250"/>
      <c r="H21" s="250"/>
      <c r="I21" s="250"/>
      <c r="J21" s="250"/>
      <c r="K21" s="250"/>
      <c r="L21" s="250"/>
      <c r="M21" s="252"/>
      <c r="N21" s="252"/>
    </row>
    <row r="22" spans="2:14" s="214" customFormat="1" ht="16.5" x14ac:dyDescent="0.3">
      <c r="B22" s="247" t="s">
        <v>759</v>
      </c>
      <c r="C22" s="247"/>
      <c r="D22" s="247"/>
      <c r="E22" s="247"/>
      <c r="F22" s="248" t="s">
        <v>760</v>
      </c>
      <c r="G22" s="248"/>
      <c r="H22" s="248"/>
      <c r="I22" s="248"/>
      <c r="J22" s="248"/>
      <c r="K22" s="248"/>
      <c r="L22" s="248"/>
      <c r="M22" s="249" t="s">
        <v>2</v>
      </c>
      <c r="N22" s="249"/>
    </row>
    <row r="23" spans="2:14" s="214" customFormat="1" ht="16.5" x14ac:dyDescent="0.3">
      <c r="B23" s="247"/>
      <c r="C23" s="247"/>
      <c r="D23" s="247"/>
      <c r="E23" s="247"/>
      <c r="F23" s="248"/>
      <c r="G23" s="248"/>
      <c r="H23" s="248"/>
      <c r="I23" s="248"/>
      <c r="J23" s="248"/>
      <c r="K23" s="248"/>
      <c r="L23" s="248"/>
      <c r="M23" s="249"/>
      <c r="N23" s="249"/>
    </row>
    <row r="24" spans="2:14" s="214" customFormat="1" ht="16.5" x14ac:dyDescent="0.3">
      <c r="B24" s="247"/>
      <c r="C24" s="247"/>
      <c r="D24" s="247"/>
      <c r="E24" s="247"/>
      <c r="F24" s="248" t="s">
        <v>761</v>
      </c>
      <c r="G24" s="248"/>
      <c r="H24" s="248"/>
      <c r="I24" s="248"/>
      <c r="J24" s="248"/>
      <c r="K24" s="248"/>
      <c r="L24" s="248"/>
      <c r="M24" s="249" t="s">
        <v>2</v>
      </c>
      <c r="N24" s="249"/>
    </row>
    <row r="25" spans="2:14" s="214" customFormat="1" ht="16.5" x14ac:dyDescent="0.3">
      <c r="B25" s="247"/>
      <c r="C25" s="247"/>
      <c r="D25" s="247"/>
      <c r="E25" s="247"/>
      <c r="F25" s="248"/>
      <c r="G25" s="248"/>
      <c r="H25" s="248"/>
      <c r="I25" s="248"/>
      <c r="J25" s="248"/>
      <c r="K25" s="248"/>
      <c r="L25" s="248"/>
      <c r="M25" s="249"/>
      <c r="N25" s="249"/>
    </row>
    <row r="26" spans="2:14" s="214" customFormat="1" ht="16.5" x14ac:dyDescent="0.3">
      <c r="B26" s="247"/>
      <c r="C26" s="247"/>
      <c r="D26" s="247"/>
      <c r="E26" s="247"/>
      <c r="F26" s="248" t="s">
        <v>762</v>
      </c>
      <c r="G26" s="248"/>
      <c r="H26" s="248"/>
      <c r="I26" s="248"/>
      <c r="J26" s="248"/>
      <c r="K26" s="248"/>
      <c r="L26" s="248"/>
      <c r="M26" s="249" t="s">
        <v>2</v>
      </c>
      <c r="N26" s="249"/>
    </row>
    <row r="27" spans="2:14" s="214" customFormat="1" ht="16.5" x14ac:dyDescent="0.3">
      <c r="B27" s="247"/>
      <c r="C27" s="247"/>
      <c r="D27" s="247"/>
      <c r="E27" s="247"/>
      <c r="F27" s="248"/>
      <c r="G27" s="248"/>
      <c r="H27" s="248"/>
      <c r="I27" s="248"/>
      <c r="J27" s="248"/>
      <c r="K27" s="248"/>
      <c r="L27" s="248"/>
      <c r="M27" s="249"/>
      <c r="N27" s="249"/>
    </row>
    <row r="28" spans="2:14" s="214" customFormat="1" ht="16.5" x14ac:dyDescent="0.3">
      <c r="B28" s="247"/>
      <c r="C28" s="247"/>
      <c r="D28" s="247"/>
      <c r="E28" s="247"/>
      <c r="F28" s="248" t="s">
        <v>763</v>
      </c>
      <c r="G28" s="248"/>
      <c r="H28" s="248"/>
      <c r="I28" s="248"/>
      <c r="J28" s="248"/>
      <c r="K28" s="248"/>
      <c r="L28" s="248"/>
      <c r="M28" s="249" t="s">
        <v>2</v>
      </c>
      <c r="N28" s="249"/>
    </row>
    <row r="29" spans="2:14" s="214" customFormat="1" ht="16.5" x14ac:dyDescent="0.3">
      <c r="B29" s="247"/>
      <c r="C29" s="247"/>
      <c r="D29" s="247"/>
      <c r="E29" s="247"/>
      <c r="F29" s="248"/>
      <c r="G29" s="248"/>
      <c r="H29" s="248"/>
      <c r="I29" s="248"/>
      <c r="J29" s="248"/>
      <c r="K29" s="248"/>
      <c r="L29" s="248"/>
      <c r="M29" s="249"/>
      <c r="N29" s="249"/>
    </row>
    <row r="30" spans="2:14" s="214" customFormat="1" ht="16.5" x14ac:dyDescent="0.3">
      <c r="B30" s="251" t="s">
        <v>770</v>
      </c>
      <c r="C30" s="251"/>
      <c r="D30" s="251"/>
      <c r="E30" s="251"/>
      <c r="F30" s="251" t="s">
        <v>764</v>
      </c>
      <c r="G30" s="251"/>
      <c r="H30" s="251"/>
      <c r="I30" s="251"/>
      <c r="J30" s="251"/>
      <c r="K30" s="251"/>
      <c r="L30" s="251"/>
      <c r="M30" s="252" t="s">
        <v>3</v>
      </c>
      <c r="N30" s="252"/>
    </row>
    <row r="31" spans="2:14" s="214" customFormat="1" ht="16.5" x14ac:dyDescent="0.3">
      <c r="B31" s="251"/>
      <c r="C31" s="251"/>
      <c r="D31" s="251"/>
      <c r="E31" s="251"/>
      <c r="F31" s="250" t="s">
        <v>765</v>
      </c>
      <c r="G31" s="250"/>
      <c r="H31" s="250"/>
      <c r="I31" s="250"/>
      <c r="J31" s="250"/>
      <c r="K31" s="250"/>
      <c r="L31" s="250"/>
      <c r="M31" s="252" t="s">
        <v>7</v>
      </c>
      <c r="N31" s="252"/>
    </row>
    <row r="32" spans="2:14" s="214" customFormat="1" ht="16.5" x14ac:dyDescent="0.3">
      <c r="B32" s="251"/>
      <c r="C32" s="251"/>
      <c r="D32" s="251"/>
      <c r="E32" s="251"/>
      <c r="F32" s="250"/>
      <c r="G32" s="250"/>
      <c r="H32" s="250"/>
      <c r="I32" s="250"/>
      <c r="J32" s="250"/>
      <c r="K32" s="250"/>
      <c r="L32" s="250"/>
      <c r="M32" s="252"/>
      <c r="N32" s="252"/>
    </row>
    <row r="33" spans="2:14" s="214" customFormat="1" ht="16.5" x14ac:dyDescent="0.3">
      <c r="B33" s="251"/>
      <c r="C33" s="251"/>
      <c r="D33" s="251"/>
      <c r="E33" s="251"/>
      <c r="F33" s="250" t="s">
        <v>766</v>
      </c>
      <c r="G33" s="250"/>
      <c r="H33" s="250"/>
      <c r="I33" s="250"/>
      <c r="J33" s="250"/>
      <c r="K33" s="250"/>
      <c r="L33" s="250"/>
      <c r="M33" s="252" t="s">
        <v>3</v>
      </c>
      <c r="N33" s="252"/>
    </row>
    <row r="34" spans="2:14" s="214" customFormat="1" ht="16.5" x14ac:dyDescent="0.3">
      <c r="B34" s="251"/>
      <c r="C34" s="251"/>
      <c r="D34" s="251"/>
      <c r="E34" s="251"/>
      <c r="F34" s="250"/>
      <c r="G34" s="250"/>
      <c r="H34" s="250"/>
      <c r="I34" s="250"/>
      <c r="J34" s="250"/>
      <c r="K34" s="250"/>
      <c r="L34" s="250"/>
      <c r="M34" s="252"/>
      <c r="N34" s="252"/>
    </row>
    <row r="35" spans="2:14" s="214" customFormat="1" ht="16.5" x14ac:dyDescent="0.3">
      <c r="B35" s="248" t="s">
        <v>771</v>
      </c>
      <c r="C35" s="248"/>
      <c r="D35" s="248"/>
      <c r="E35" s="248"/>
      <c r="F35" s="247" t="s">
        <v>767</v>
      </c>
      <c r="G35" s="247"/>
      <c r="H35" s="247"/>
      <c r="I35" s="247"/>
      <c r="J35" s="247"/>
      <c r="K35" s="247"/>
      <c r="L35" s="247"/>
      <c r="M35" s="249" t="s">
        <v>6</v>
      </c>
      <c r="N35" s="249"/>
    </row>
    <row r="36" spans="2:14" s="214" customFormat="1" ht="16.5" x14ac:dyDescent="0.3">
      <c r="B36" s="248"/>
      <c r="C36" s="248"/>
      <c r="D36" s="248"/>
      <c r="E36" s="248"/>
      <c r="F36" s="247" t="s">
        <v>768</v>
      </c>
      <c r="G36" s="247"/>
      <c r="H36" s="247"/>
      <c r="I36" s="247"/>
      <c r="J36" s="247"/>
      <c r="K36" s="247"/>
      <c r="L36" s="247"/>
      <c r="M36" s="249" t="s">
        <v>6</v>
      </c>
      <c r="N36" s="249"/>
    </row>
    <row r="37" spans="2:14" s="214" customFormat="1" ht="16.5" x14ac:dyDescent="0.3">
      <c r="B37" s="248"/>
      <c r="C37" s="248"/>
      <c r="D37" s="248"/>
      <c r="E37" s="248"/>
      <c r="F37" s="248" t="s">
        <v>769</v>
      </c>
      <c r="G37" s="248"/>
      <c r="H37" s="248"/>
      <c r="I37" s="248"/>
      <c r="J37" s="248"/>
      <c r="K37" s="248"/>
      <c r="L37" s="248"/>
      <c r="M37" s="249" t="s">
        <v>6</v>
      </c>
      <c r="N37" s="249"/>
    </row>
    <row r="38" spans="2:14" s="214" customFormat="1" ht="16.5" x14ac:dyDescent="0.3">
      <c r="B38" s="248"/>
      <c r="C38" s="248"/>
      <c r="D38" s="248"/>
      <c r="E38" s="248"/>
      <c r="F38" s="248"/>
      <c r="G38" s="248"/>
      <c r="H38" s="248"/>
      <c r="I38" s="248"/>
      <c r="J38" s="248"/>
      <c r="K38" s="248"/>
      <c r="L38" s="248"/>
      <c r="M38" s="249"/>
      <c r="N38" s="249"/>
    </row>
    <row r="39" spans="2:14" s="214" customFormat="1" ht="16.5" x14ac:dyDescent="0.3">
      <c r="B39" s="251" t="s">
        <v>774</v>
      </c>
      <c r="C39" s="251"/>
      <c r="D39" s="251"/>
      <c r="E39" s="251"/>
      <c r="F39" s="251" t="s">
        <v>772</v>
      </c>
      <c r="G39" s="251"/>
      <c r="H39" s="251"/>
      <c r="I39" s="251"/>
      <c r="J39" s="251"/>
      <c r="K39" s="251"/>
      <c r="L39" s="251"/>
      <c r="M39" s="252" t="s">
        <v>5</v>
      </c>
      <c r="N39" s="252"/>
    </row>
    <row r="40" spans="2:14" s="214" customFormat="1" ht="16.5" x14ac:dyDescent="0.3">
      <c r="B40" s="251"/>
      <c r="C40" s="251"/>
      <c r="D40" s="251"/>
      <c r="E40" s="251"/>
      <c r="F40" s="251" t="s">
        <v>773</v>
      </c>
      <c r="G40" s="251"/>
      <c r="H40" s="251"/>
      <c r="I40" s="251"/>
      <c r="J40" s="251"/>
      <c r="K40" s="251"/>
      <c r="L40" s="251"/>
      <c r="M40" s="252" t="s">
        <v>5</v>
      </c>
      <c r="N40" s="252"/>
    </row>
    <row r="41" spans="2:14" s="18" customFormat="1" x14ac:dyDescent="0.3">
      <c r="B41" s="248" t="s">
        <v>777</v>
      </c>
      <c r="C41" s="248"/>
      <c r="D41" s="248"/>
      <c r="E41" s="248"/>
      <c r="F41" s="248" t="s">
        <v>775</v>
      </c>
      <c r="G41" s="248"/>
      <c r="H41" s="248"/>
      <c r="I41" s="248"/>
      <c r="J41" s="248"/>
      <c r="K41" s="248"/>
      <c r="L41" s="248"/>
      <c r="M41" s="249" t="s">
        <v>7</v>
      </c>
      <c r="N41" s="249"/>
    </row>
    <row r="42" spans="2:14" s="18" customFormat="1" x14ac:dyDescent="0.3">
      <c r="B42" s="248"/>
      <c r="C42" s="248"/>
      <c r="D42" s="248"/>
      <c r="E42" s="248"/>
      <c r="F42" s="248"/>
      <c r="G42" s="248"/>
      <c r="H42" s="248"/>
      <c r="I42" s="248"/>
      <c r="J42" s="248"/>
      <c r="K42" s="248"/>
      <c r="L42" s="248"/>
      <c r="M42" s="249"/>
      <c r="N42" s="249"/>
    </row>
    <row r="43" spans="2:14" s="18" customFormat="1" x14ac:dyDescent="0.3">
      <c r="B43" s="248"/>
      <c r="C43" s="248"/>
      <c r="D43" s="248"/>
      <c r="E43" s="248"/>
      <c r="F43" s="248"/>
      <c r="G43" s="248"/>
      <c r="H43" s="248"/>
      <c r="I43" s="248"/>
      <c r="J43" s="248"/>
      <c r="K43" s="248"/>
      <c r="L43" s="248"/>
      <c r="M43" s="249"/>
      <c r="N43" s="249"/>
    </row>
    <row r="44" spans="2:14" s="18" customFormat="1" x14ac:dyDescent="0.3">
      <c r="B44" s="248"/>
      <c r="C44" s="248"/>
      <c r="D44" s="248"/>
      <c r="E44" s="248"/>
      <c r="F44" s="248" t="s">
        <v>776</v>
      </c>
      <c r="G44" s="248"/>
      <c r="H44" s="248"/>
      <c r="I44" s="248"/>
      <c r="J44" s="248"/>
      <c r="K44" s="248"/>
      <c r="L44" s="248"/>
      <c r="M44" s="249" t="s">
        <v>7</v>
      </c>
      <c r="N44" s="249"/>
    </row>
    <row r="45" spans="2:14" s="18" customFormat="1" x14ac:dyDescent="0.3">
      <c r="B45" s="248"/>
      <c r="C45" s="248"/>
      <c r="D45" s="248"/>
      <c r="E45" s="248"/>
      <c r="F45" s="248"/>
      <c r="G45" s="248"/>
      <c r="H45" s="248"/>
      <c r="I45" s="248"/>
      <c r="J45" s="248"/>
      <c r="K45" s="248"/>
      <c r="L45" s="248"/>
      <c r="M45" s="249"/>
      <c r="N45" s="249"/>
    </row>
    <row r="46" spans="2:14" s="214" customFormat="1" ht="16.5" x14ac:dyDescent="0.3">
      <c r="B46" s="250" t="s">
        <v>782</v>
      </c>
      <c r="C46" s="250"/>
      <c r="D46" s="250"/>
      <c r="E46" s="250"/>
      <c r="F46" s="250" t="s">
        <v>778</v>
      </c>
      <c r="G46" s="250"/>
      <c r="H46" s="250"/>
      <c r="I46" s="250"/>
      <c r="J46" s="250"/>
      <c r="K46" s="250"/>
      <c r="L46" s="250"/>
      <c r="M46" s="252" t="s">
        <v>1</v>
      </c>
      <c r="N46" s="252"/>
    </row>
    <row r="47" spans="2:14" s="214" customFormat="1" ht="16.5" x14ac:dyDescent="0.3">
      <c r="B47" s="250"/>
      <c r="C47" s="250"/>
      <c r="D47" s="250"/>
      <c r="E47" s="250"/>
      <c r="F47" s="250"/>
      <c r="G47" s="250"/>
      <c r="H47" s="250"/>
      <c r="I47" s="250"/>
      <c r="J47" s="250"/>
      <c r="K47" s="250"/>
      <c r="L47" s="250"/>
      <c r="M47" s="252"/>
      <c r="N47" s="252"/>
    </row>
    <row r="48" spans="2:14" s="214" customFormat="1" ht="16.5" x14ac:dyDescent="0.3">
      <c r="B48" s="250"/>
      <c r="C48" s="250"/>
      <c r="D48" s="250"/>
      <c r="E48" s="250"/>
      <c r="F48" s="251" t="s">
        <v>779</v>
      </c>
      <c r="G48" s="251"/>
      <c r="H48" s="251"/>
      <c r="I48" s="251"/>
      <c r="J48" s="251"/>
      <c r="K48" s="251"/>
      <c r="L48" s="251"/>
      <c r="M48" s="252" t="s">
        <v>1</v>
      </c>
      <c r="N48" s="252"/>
    </row>
    <row r="49" spans="2:14" s="214" customFormat="1" ht="16.5" x14ac:dyDescent="0.3">
      <c r="B49" s="250"/>
      <c r="C49" s="250"/>
      <c r="D49" s="250"/>
      <c r="E49" s="250"/>
      <c r="F49" s="251" t="s">
        <v>780</v>
      </c>
      <c r="G49" s="251"/>
      <c r="H49" s="251"/>
      <c r="I49" s="251"/>
      <c r="J49" s="251"/>
      <c r="K49" s="251"/>
      <c r="L49" s="251"/>
      <c r="M49" s="252" t="s">
        <v>1</v>
      </c>
      <c r="N49" s="252"/>
    </row>
    <row r="50" spans="2:14" s="214" customFormat="1" ht="16.5" x14ac:dyDescent="0.3">
      <c r="B50" s="250"/>
      <c r="C50" s="250"/>
      <c r="D50" s="250"/>
      <c r="E50" s="250"/>
      <c r="F50" s="250" t="s">
        <v>781</v>
      </c>
      <c r="G50" s="250"/>
      <c r="H50" s="250"/>
      <c r="I50" s="250"/>
      <c r="J50" s="250"/>
      <c r="K50" s="250"/>
      <c r="L50" s="250"/>
      <c r="M50" s="252" t="s">
        <v>1</v>
      </c>
      <c r="N50" s="252"/>
    </row>
    <row r="51" spans="2:14" s="214" customFormat="1" ht="16.5" x14ac:dyDescent="0.3">
      <c r="B51" s="250"/>
      <c r="C51" s="250"/>
      <c r="D51" s="250"/>
      <c r="E51" s="250"/>
      <c r="F51" s="250"/>
      <c r="G51" s="250"/>
      <c r="H51" s="250"/>
      <c r="I51" s="250"/>
      <c r="J51" s="250"/>
      <c r="K51" s="250"/>
      <c r="L51" s="250"/>
      <c r="M51" s="252"/>
      <c r="N51" s="252"/>
    </row>
    <row r="52" spans="2:14" s="214" customFormat="1" ht="16.5" x14ac:dyDescent="0.3">
      <c r="B52" s="248" t="s">
        <v>783</v>
      </c>
      <c r="C52" s="248"/>
      <c r="D52" s="248"/>
      <c r="E52" s="248"/>
      <c r="F52" s="248" t="s">
        <v>784</v>
      </c>
      <c r="G52" s="248"/>
      <c r="H52" s="248"/>
      <c r="I52" s="248"/>
      <c r="J52" s="248"/>
      <c r="K52" s="248"/>
      <c r="L52" s="248"/>
      <c r="M52" s="249" t="s">
        <v>9</v>
      </c>
      <c r="N52" s="249"/>
    </row>
    <row r="53" spans="2:14" s="214" customFormat="1" ht="16.5" x14ac:dyDescent="0.3">
      <c r="B53" s="248"/>
      <c r="C53" s="248"/>
      <c r="D53" s="248"/>
      <c r="E53" s="248"/>
      <c r="F53" s="248"/>
      <c r="G53" s="248"/>
      <c r="H53" s="248"/>
      <c r="I53" s="248"/>
      <c r="J53" s="248"/>
      <c r="K53" s="248"/>
      <c r="L53" s="248"/>
      <c r="M53" s="249"/>
      <c r="N53" s="249"/>
    </row>
    <row r="54" spans="2:14" s="214" customFormat="1" ht="16.5" x14ac:dyDescent="0.3">
      <c r="B54" s="248"/>
      <c r="C54" s="248"/>
      <c r="D54" s="248"/>
      <c r="E54" s="248"/>
      <c r="F54" s="247" t="s">
        <v>785</v>
      </c>
      <c r="G54" s="247"/>
      <c r="H54" s="247"/>
      <c r="I54" s="247"/>
      <c r="J54" s="247"/>
      <c r="K54" s="247"/>
      <c r="L54" s="247"/>
      <c r="M54" s="249" t="s">
        <v>9</v>
      </c>
      <c r="N54" s="249"/>
    </row>
    <row r="55" spans="2:14" s="214" customFormat="1" ht="16.5" x14ac:dyDescent="0.3">
      <c r="B55" s="250" t="s">
        <v>786</v>
      </c>
      <c r="C55" s="250"/>
      <c r="D55" s="250"/>
      <c r="E55" s="250"/>
      <c r="F55" s="250" t="s">
        <v>787</v>
      </c>
      <c r="G55" s="250"/>
      <c r="H55" s="250"/>
      <c r="I55" s="250"/>
      <c r="J55" s="250"/>
      <c r="K55" s="250"/>
      <c r="L55" s="250"/>
      <c r="M55" s="252" t="s">
        <v>3</v>
      </c>
      <c r="N55" s="252"/>
    </row>
    <row r="56" spans="2:14" s="214" customFormat="1" ht="16.5" x14ac:dyDescent="0.3">
      <c r="B56" s="250"/>
      <c r="C56" s="250"/>
      <c r="D56" s="250"/>
      <c r="E56" s="250"/>
      <c r="F56" s="250"/>
      <c r="G56" s="250"/>
      <c r="H56" s="250"/>
      <c r="I56" s="250"/>
      <c r="J56" s="250"/>
      <c r="K56" s="250"/>
      <c r="L56" s="250"/>
      <c r="M56" s="252"/>
      <c r="N56" s="252"/>
    </row>
    <row r="57" spans="2:14" s="214" customFormat="1" ht="16.5" x14ac:dyDescent="0.3">
      <c r="B57" s="247" t="s">
        <v>790</v>
      </c>
      <c r="C57" s="247"/>
      <c r="D57" s="247"/>
      <c r="E57" s="247"/>
      <c r="F57" s="248" t="s">
        <v>788</v>
      </c>
      <c r="G57" s="248"/>
      <c r="H57" s="248"/>
      <c r="I57" s="248"/>
      <c r="J57" s="248"/>
      <c r="K57" s="248"/>
      <c r="L57" s="248"/>
      <c r="M57" s="249" t="s">
        <v>7</v>
      </c>
      <c r="N57" s="249"/>
    </row>
    <row r="58" spans="2:14" s="214" customFormat="1" ht="16.5" x14ac:dyDescent="0.3">
      <c r="B58" s="247"/>
      <c r="C58" s="247"/>
      <c r="D58" s="247"/>
      <c r="E58" s="247"/>
      <c r="F58" s="248"/>
      <c r="G58" s="248"/>
      <c r="H58" s="248"/>
      <c r="I58" s="248"/>
      <c r="J58" s="248"/>
      <c r="K58" s="248"/>
      <c r="L58" s="248"/>
      <c r="M58" s="249"/>
      <c r="N58" s="249"/>
    </row>
    <row r="59" spans="2:14" s="214" customFormat="1" ht="16.5" x14ac:dyDescent="0.3">
      <c r="B59" s="247"/>
      <c r="C59" s="247"/>
      <c r="D59" s="247"/>
      <c r="E59" s="247"/>
      <c r="F59" s="247" t="s">
        <v>789</v>
      </c>
      <c r="G59" s="247"/>
      <c r="H59" s="247"/>
      <c r="I59" s="247"/>
      <c r="J59" s="247"/>
      <c r="K59" s="247"/>
      <c r="L59" s="247"/>
      <c r="M59" s="249" t="s">
        <v>7</v>
      </c>
      <c r="N59" s="249"/>
    </row>
    <row r="60" spans="2:14" s="214" customFormat="1" ht="16.5" x14ac:dyDescent="0.3">
      <c r="B60" s="251" t="s">
        <v>791</v>
      </c>
      <c r="C60" s="251"/>
      <c r="D60" s="251"/>
      <c r="E60" s="251"/>
      <c r="F60" s="251" t="s">
        <v>792</v>
      </c>
      <c r="G60" s="251"/>
      <c r="H60" s="251"/>
      <c r="I60" s="251"/>
      <c r="J60" s="251"/>
      <c r="K60" s="251"/>
      <c r="L60" s="251"/>
      <c r="M60" s="252" t="s">
        <v>8</v>
      </c>
      <c r="N60" s="252"/>
    </row>
    <row r="61" spans="2:14" s="214" customFormat="1" ht="16.5" x14ac:dyDescent="0.3">
      <c r="B61" s="251"/>
      <c r="C61" s="251"/>
      <c r="D61" s="251"/>
      <c r="E61" s="251"/>
      <c r="F61" s="251" t="s">
        <v>793</v>
      </c>
      <c r="G61" s="251"/>
      <c r="H61" s="251"/>
      <c r="I61" s="251"/>
      <c r="J61" s="251"/>
      <c r="K61" s="251"/>
      <c r="L61" s="251"/>
      <c r="M61" s="252" t="s">
        <v>8</v>
      </c>
      <c r="N61" s="252"/>
    </row>
    <row r="62" spans="2:14" s="214" customFormat="1" ht="16.5" x14ac:dyDescent="0.3">
      <c r="B62" s="251"/>
      <c r="C62" s="251"/>
      <c r="D62" s="251"/>
      <c r="E62" s="251"/>
      <c r="F62" s="251" t="s">
        <v>794</v>
      </c>
      <c r="G62" s="251"/>
      <c r="H62" s="251"/>
      <c r="I62" s="251"/>
      <c r="J62" s="251"/>
      <c r="K62" s="251"/>
      <c r="L62" s="251"/>
      <c r="M62" s="252" t="s">
        <v>8</v>
      </c>
      <c r="N62" s="252"/>
    </row>
    <row r="63" spans="2:14" s="214" customFormat="1" ht="16.5" x14ac:dyDescent="0.3">
      <c r="B63" s="18"/>
      <c r="C63" s="18"/>
      <c r="D63" s="18"/>
      <c r="E63" s="18"/>
      <c r="F63" s="18"/>
      <c r="G63" s="18"/>
      <c r="H63" s="18"/>
      <c r="I63" s="18"/>
      <c r="J63" s="18"/>
      <c r="K63" s="18"/>
      <c r="L63" s="18"/>
      <c r="M63" s="215"/>
      <c r="N63" s="215"/>
    </row>
    <row r="64" spans="2:14" s="214" customFormat="1" ht="16.5" x14ac:dyDescent="0.3">
      <c r="B64" s="18"/>
      <c r="C64" s="18"/>
      <c r="D64" s="18"/>
      <c r="E64" s="18"/>
      <c r="F64" s="18"/>
      <c r="G64" s="18"/>
      <c r="H64" s="18"/>
      <c r="I64" s="18"/>
      <c r="J64" s="18"/>
      <c r="K64" s="18"/>
      <c r="L64" s="18"/>
      <c r="M64" s="215"/>
      <c r="N64" s="215"/>
    </row>
    <row r="65" spans="2:14" s="214" customFormat="1" ht="16.5" x14ac:dyDescent="0.3">
      <c r="B65" s="18"/>
      <c r="C65" s="18"/>
      <c r="D65" s="18"/>
      <c r="E65" s="18"/>
      <c r="F65" s="18"/>
      <c r="G65" s="18"/>
      <c r="H65" s="18"/>
      <c r="I65" s="18"/>
      <c r="J65" s="18"/>
      <c r="K65" s="18"/>
      <c r="L65" s="18"/>
      <c r="M65" s="215"/>
      <c r="N65" s="215"/>
    </row>
    <row r="66" spans="2:14" s="214" customFormat="1" ht="16.5" x14ac:dyDescent="0.3">
      <c r="B66" s="18"/>
      <c r="C66" s="18"/>
      <c r="D66" s="18"/>
      <c r="E66" s="18"/>
      <c r="F66" s="18"/>
      <c r="G66" s="18"/>
      <c r="H66" s="18"/>
      <c r="I66" s="18"/>
      <c r="J66" s="18"/>
      <c r="K66" s="18"/>
      <c r="L66" s="18"/>
      <c r="M66" s="215"/>
      <c r="N66" s="215"/>
    </row>
    <row r="67" spans="2:14" s="214" customFormat="1" ht="16.5" x14ac:dyDescent="0.3">
      <c r="B67" s="18"/>
      <c r="C67" s="18"/>
      <c r="D67" s="18"/>
      <c r="E67" s="18"/>
      <c r="F67" s="18"/>
      <c r="G67" s="18"/>
      <c r="H67" s="18"/>
      <c r="I67" s="18"/>
      <c r="J67" s="18"/>
      <c r="K67" s="18"/>
      <c r="L67" s="18"/>
      <c r="M67" s="215"/>
      <c r="N67" s="215"/>
    </row>
    <row r="68" spans="2:14" s="214" customFormat="1" ht="16.5" x14ac:dyDescent="0.3">
      <c r="B68" s="18"/>
      <c r="C68" s="18"/>
      <c r="D68" s="18"/>
      <c r="E68" s="18"/>
      <c r="F68" s="18"/>
      <c r="G68" s="18"/>
      <c r="H68" s="18"/>
      <c r="I68" s="18"/>
      <c r="J68" s="18"/>
      <c r="K68" s="18"/>
      <c r="L68" s="18"/>
      <c r="M68" s="215"/>
      <c r="N68" s="215"/>
    </row>
    <row r="69" spans="2:14" s="214" customFormat="1" ht="16.5" x14ac:dyDescent="0.3">
      <c r="B69" s="18"/>
      <c r="C69" s="18"/>
      <c r="D69" s="18"/>
      <c r="E69" s="18"/>
      <c r="F69" s="18"/>
      <c r="G69" s="18"/>
      <c r="H69" s="18"/>
      <c r="I69" s="18"/>
      <c r="J69" s="18"/>
      <c r="K69" s="18"/>
      <c r="L69" s="18"/>
      <c r="M69" s="215"/>
      <c r="N69" s="215"/>
    </row>
    <row r="70" spans="2:14" s="214" customFormat="1" ht="16.5" x14ac:dyDescent="0.3">
      <c r="B70" s="18"/>
      <c r="C70" s="18"/>
      <c r="D70" s="18"/>
      <c r="E70" s="18"/>
      <c r="F70" s="18"/>
      <c r="G70" s="18"/>
      <c r="H70" s="18"/>
      <c r="I70" s="18"/>
      <c r="J70" s="18"/>
      <c r="K70" s="18"/>
      <c r="L70" s="18"/>
      <c r="M70" s="215"/>
      <c r="N70" s="215"/>
    </row>
    <row r="71" spans="2:14" s="214" customFormat="1" ht="16.5" x14ac:dyDescent="0.3">
      <c r="B71" s="18"/>
      <c r="C71" s="18"/>
      <c r="D71" s="18"/>
      <c r="E71" s="18"/>
      <c r="F71" s="18"/>
      <c r="G71" s="18"/>
      <c r="H71" s="18"/>
      <c r="I71" s="18"/>
      <c r="J71" s="18"/>
      <c r="K71" s="18"/>
      <c r="L71" s="18"/>
      <c r="M71" s="215"/>
      <c r="N71" s="215"/>
    </row>
    <row r="72" spans="2:14" s="214" customFormat="1" ht="16.5" x14ac:dyDescent="0.3">
      <c r="B72" s="18"/>
      <c r="C72" s="18"/>
      <c r="D72" s="18"/>
      <c r="E72" s="18"/>
      <c r="F72" s="18"/>
      <c r="G72" s="18"/>
      <c r="H72" s="18"/>
      <c r="I72" s="18"/>
      <c r="J72" s="18"/>
      <c r="K72" s="18"/>
      <c r="L72" s="18"/>
      <c r="M72" s="215"/>
      <c r="N72" s="215"/>
    </row>
  </sheetData>
  <sheetProtection algorithmName="SHA-512" hashValue="3UJa7tYWBcNWTErivKZkcTrCwq/UAYOTgme/eamZG5Uk7DOlvzVbsILTnpPKX/TbGsv2RyA21RDYCqXnhV/9jg==" saltValue="xzAHRCZDlKh8RCOk6Zm4Lw==" spinCount="100000" sheet="1" objects="1" scenarios="1"/>
  <mergeCells count="78">
    <mergeCell ref="M60:N60"/>
    <mergeCell ref="M61:N61"/>
    <mergeCell ref="M62:N62"/>
    <mergeCell ref="M31:N32"/>
    <mergeCell ref="M33:N34"/>
    <mergeCell ref="M44:N45"/>
    <mergeCell ref="M46:N47"/>
    <mergeCell ref="M50:N51"/>
    <mergeCell ref="M52:N53"/>
    <mergeCell ref="M55:N56"/>
    <mergeCell ref="M57:N58"/>
    <mergeCell ref="M37:N38"/>
    <mergeCell ref="M41:N43"/>
    <mergeCell ref="M54:N54"/>
    <mergeCell ref="M48:N48"/>
    <mergeCell ref="M49:N49"/>
    <mergeCell ref="M59:N59"/>
    <mergeCell ref="M30:N30"/>
    <mergeCell ref="M35:N35"/>
    <mergeCell ref="M36:N36"/>
    <mergeCell ref="M39:N39"/>
    <mergeCell ref="M40:N40"/>
    <mergeCell ref="B46:E51"/>
    <mergeCell ref="F52:L53"/>
    <mergeCell ref="F61:L61"/>
    <mergeCell ref="F62:L62"/>
    <mergeCell ref="B60:E62"/>
    <mergeCell ref="F60:L60"/>
    <mergeCell ref="B55:E56"/>
    <mergeCell ref="F55:L56"/>
    <mergeCell ref="B57:E59"/>
    <mergeCell ref="F57:L58"/>
    <mergeCell ref="F59:L59"/>
    <mergeCell ref="F33:L34"/>
    <mergeCell ref="F35:L35"/>
    <mergeCell ref="F36:L36"/>
    <mergeCell ref="F46:L47"/>
    <mergeCell ref="F50:L51"/>
    <mergeCell ref="F49:L49"/>
    <mergeCell ref="F48:L48"/>
    <mergeCell ref="M24:N25"/>
    <mergeCell ref="M26:N27"/>
    <mergeCell ref="M28:N29"/>
    <mergeCell ref="F54:L54"/>
    <mergeCell ref="B52:E54"/>
    <mergeCell ref="B30:E34"/>
    <mergeCell ref="B35:E38"/>
    <mergeCell ref="F39:L39"/>
    <mergeCell ref="F40:L40"/>
    <mergeCell ref="B39:E40"/>
    <mergeCell ref="B41:E45"/>
    <mergeCell ref="F41:L43"/>
    <mergeCell ref="F44:L45"/>
    <mergeCell ref="F30:L30"/>
    <mergeCell ref="F37:L38"/>
    <mergeCell ref="F31:L32"/>
    <mergeCell ref="B22:E29"/>
    <mergeCell ref="B14:E19"/>
    <mergeCell ref="M18:N19"/>
    <mergeCell ref="F20:L21"/>
    <mergeCell ref="B20:E21"/>
    <mergeCell ref="M20:N21"/>
    <mergeCell ref="F22:L23"/>
    <mergeCell ref="F14:L15"/>
    <mergeCell ref="M14:N15"/>
    <mergeCell ref="F16:L17"/>
    <mergeCell ref="M16:N17"/>
    <mergeCell ref="F18:L19"/>
    <mergeCell ref="F24:L25"/>
    <mergeCell ref="F26:L27"/>
    <mergeCell ref="F28:L29"/>
    <mergeCell ref="M22:N23"/>
    <mergeCell ref="B6:N8"/>
    <mergeCell ref="B9:N9"/>
    <mergeCell ref="B12:N12"/>
    <mergeCell ref="B13:E13"/>
    <mergeCell ref="F13:L13"/>
    <mergeCell ref="M13:N13"/>
  </mergeCells>
  <hyperlinks>
    <hyperlink ref="B1" location="Início!A1" display="Início" xr:uid="{D7DA334D-48C1-4CBD-ABAD-25B069483B7C}"/>
    <hyperlink ref="A1" location="Início!A1" display="Início!A1" xr:uid="{13D4ADA8-B113-4766-8674-931F262C2027}"/>
    <hyperlink ref="C1" location="GRI!A1" display="Índice GRI" xr:uid="{B4016049-7C42-4C34-ABAE-66FD5F14733D}"/>
    <hyperlink ref="D1" location="SASB!A1" display="Índice SASB" xr:uid="{A21A0E20-D10C-4F49-B4B5-447AD2102195}"/>
    <hyperlink ref="E1" location="TCFD!A1" display="Índice TCFD" xr:uid="{E3737565-C2D8-42E8-8B2A-52501FE2C62C}"/>
    <hyperlink ref="F1" location="Clima!A1" display="Mudanças climáticas" xr:uid="{3C2F74F5-3B1D-4C94-AA9F-EDB7E9538A2A}"/>
    <hyperlink ref="G1" location="Água!A1" display="Água e efluentes" xr:uid="{BE66EF81-8360-4051-BDAD-7A81210CED11}"/>
    <hyperlink ref="H1" location="GestãoAmbiental!A1" display="Gestão ambiental" xr:uid="{1F1E63A0-A03C-4B0A-A429-FF9FFABE4E21}"/>
    <hyperlink ref="I1" location="Talentos!A1" display="Gestão de talentos" xr:uid="{8BE50320-B09C-4045-BACE-599BC3B0AB3F}"/>
    <hyperlink ref="J1" location="ImpactoSocioeconômico!A1" display="Impacto socioeconômico" xr:uid="{EF91BD35-8CD0-4666-9192-A583CDBF8E05}"/>
    <hyperlink ref="K1" location="DireitosHumanos!A1" display="Direitos humanos" xr:uid="{9D096410-EF29-49BF-A120-29FFD458DA55}"/>
    <hyperlink ref="L1" location="Segurança!A1" display="Segurança" xr:uid="{F51F3555-98F3-4CFB-B1BF-FFD48CA3AECD}"/>
    <hyperlink ref="M1" location="Ativos!A1" display="Gestão dos ativos" xr:uid="{66A6A2D0-E357-45D2-A651-385AB36B7E08}"/>
    <hyperlink ref="N1" location="Ética!A1" display="Ética e integridade" xr:uid="{16BC37C9-5C35-456E-BC5E-F18C9B6948CC}"/>
    <hyperlink ref="B9:N9" r:id="rId1" display="Para mais informações sobre os conteúdos GRI respondidos pela Brava, acesse a versão PDF do Relatório Anual e de Sustentabilidade, disponível neste link." xr:uid="{51D74E27-C2B2-48A4-8164-FE547CBDB501}"/>
    <hyperlink ref="M14:N15" location="Clima!A124" display="Mudanças climáticas" xr:uid="{07555779-4814-4E7D-93E0-43A9B908F18A}"/>
    <hyperlink ref="M16:N17" location="Clima!A139" display="Mudanças climáticas" xr:uid="{13118749-584A-4138-8A73-FE42A02DE4F3}"/>
    <hyperlink ref="M18:N19" location="Clima!A200" display="Mudanças climáticas" xr:uid="{DED98A0E-896D-4DE6-A1C0-E6337B8507A8}"/>
    <hyperlink ref="M20:N21" location="GestãoAmbiental!A112" display="Gestão ambiental" xr:uid="{A3C0217D-52C9-4909-95C8-2CA38147CF3A}"/>
    <hyperlink ref="M22:N23" location="Água!A191" display="Água e efluentes" xr:uid="{B54146A0-8A84-4AE8-93C3-203714F37E1D}"/>
    <hyperlink ref="M24:N25" location="Água!A206" display="Água e efluentes" xr:uid="{E8335209-84C7-4497-81FA-E9BDAD927313}"/>
    <hyperlink ref="M26:N27" location="Água!A217" display="Água e efluentes" xr:uid="{08828CAD-4854-4B99-9958-D7032700D4D8}"/>
    <hyperlink ref="M28:N29" location="Água!A218" display="Água e efluentes" xr:uid="{7E18F448-6FC6-4256-AB13-6F492610DB09}"/>
    <hyperlink ref="M30:N30" location="GestãoAmbiental!A43" display="Gestão ambiental" xr:uid="{70B1839C-70CE-4910-9A94-CD17AD214923}"/>
    <hyperlink ref="M31:N32" location="Segurança!A50" display="Segurança" xr:uid="{3AB8A70A-10DA-4E77-9F24-567E8DABF8C5}"/>
    <hyperlink ref="M33:N34" location="GestãoAmbiental!A105" display="Gestão ambiental" xr:uid="{08663A8C-ED6B-459F-81FD-E7315413A6E1}"/>
    <hyperlink ref="M35:N35" location="DireitosHumanos!A137" display="Direitos humanos" xr:uid="{AB469DFC-DE18-4717-9615-C6D369BC8C61}"/>
    <hyperlink ref="M36:N36" location="DireitosHumanos!A143" display="Direitos humanos" xr:uid="{E44B5143-C957-4CE9-BF07-981D10B11945}"/>
    <hyperlink ref="M37:N38" location="DireitosHumanos!A148" display="Direitos humanos" xr:uid="{FD530133-BDBA-4932-87F0-7769DF01E2CA}"/>
    <hyperlink ref="M39:N39" location="ImpactoSocioeconômico!A195" display="Impacto socioeconômico" xr:uid="{AA97170B-7D50-4007-BE40-7F78CEE8EBDB}"/>
    <hyperlink ref="M40:N40" location="ImpactoSocioeconômico!A204" display="Impacto socioeconômico" xr:uid="{DB5F3B5C-5E4A-4DAB-8492-5792A9ADA334}"/>
    <hyperlink ref="M41:N43" location="Segurança!A199" display="Segurança" xr:uid="{B582E2F6-0AAB-4C08-AE30-84982EFF8AF9}"/>
    <hyperlink ref="M44:N45" location="Segurança!A228" display="Segurança" xr:uid="{A8E7DC53-7668-4403-BBFC-A3641E879CFC}"/>
    <hyperlink ref="M46:N47" location="Clima!A216" display="Mudanças climáticas" xr:uid="{0FCB7B0D-A5AE-44B0-BC51-05B4AE6B6D99}"/>
    <hyperlink ref="M48:N48" location="Clima!A222" display="Mudanças climáticas" xr:uid="{3E067BF3-A7DD-43C4-9477-692EFC2902EB}"/>
    <hyperlink ref="M49:N49" location="Clima!A228" display="Mudanças climáticas" xr:uid="{53659C33-3404-4DF2-A5E6-EE3D1CF19A85}"/>
    <hyperlink ref="M50:N51" location="Clima!A233" display="Mudanças climáticas" xr:uid="{CED10A72-6392-47EB-A77C-548121A57664}"/>
    <hyperlink ref="M52:N53" location="Ética!A239" display="Ética e integridade" xr:uid="{87CFF8DC-C23A-463B-AF66-E90BEEFCD384}"/>
    <hyperlink ref="M54:N54" location="Ética!A244" display="Ética e integridade" xr:uid="{A255BCB3-16C9-4ACF-8621-619E4625C6BF}"/>
    <hyperlink ref="M55:N56" location="GestãoAmbiental!A212" display="Gestão ambiental" xr:uid="{DB18F159-0764-4761-A839-2BC5112E3681}"/>
    <hyperlink ref="M57:N58" location="Segurança!A10" display="Segurança" xr:uid="{CB50B583-E01F-4ADE-BA37-E5559CC102CC}"/>
    <hyperlink ref="M59:N59" location="Segurança!A22" display="Segurança" xr:uid="{3F45156F-76FB-4B88-A883-9EBF4C4027E9}"/>
    <hyperlink ref="M60:N60" location="Ativos!A42" display="Gestão dos ativos" xr:uid="{536CB1B3-248B-493C-A4A5-EFF3BCF0F3E1}"/>
    <hyperlink ref="M61:N61" location="Ativos!A74" display="Gestão dos ativos" xr:uid="{21DF769D-9FF4-43F6-82E4-4E1D28E0FA66}"/>
    <hyperlink ref="M62:N62" location="Ativos!A75" display="Gestão dos ativos" xr:uid="{4EA30B60-BB5C-46F8-A38B-E4F8AE5134C6}"/>
  </hyperlink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FA15C-E8F0-4492-B4EC-71F2AE9730AF}">
  <dimension ref="A1:S20"/>
  <sheetViews>
    <sheetView showGridLines="0" workbookViewId="0"/>
  </sheetViews>
  <sheetFormatPr defaultColWidth="9" defaultRowHeight="14.25" x14ac:dyDescent="0.3"/>
  <cols>
    <col min="1" max="5" width="6.875" style="2" customWidth="1"/>
    <col min="6" max="14" width="13.75" style="2" customWidth="1"/>
    <col min="15" max="16384" width="9" style="2"/>
  </cols>
  <sheetData>
    <row r="1" spans="1:19" s="5" customFormat="1" ht="33.75" x14ac:dyDescent="0.3">
      <c r="A1" s="182" t="e" vm="1">
        <v>#VALUE!</v>
      </c>
      <c r="B1" s="12" t="s">
        <v>0</v>
      </c>
      <c r="C1" s="12" t="s">
        <v>10</v>
      </c>
      <c r="D1" s="12" t="s">
        <v>11</v>
      </c>
      <c r="E1" s="12" t="s">
        <v>12</v>
      </c>
      <c r="F1" s="12" t="s">
        <v>1</v>
      </c>
      <c r="G1" s="12" t="s">
        <v>2</v>
      </c>
      <c r="H1" s="12" t="s">
        <v>3</v>
      </c>
      <c r="I1" s="12" t="s">
        <v>4</v>
      </c>
      <c r="J1" s="12" t="s">
        <v>5</v>
      </c>
      <c r="K1" s="12" t="s">
        <v>6</v>
      </c>
      <c r="L1" s="12" t="s">
        <v>7</v>
      </c>
      <c r="M1" s="12" t="s">
        <v>8</v>
      </c>
      <c r="N1" s="12" t="s">
        <v>9</v>
      </c>
      <c r="O1" s="13"/>
      <c r="S1" s="6"/>
    </row>
    <row r="4" spans="1:19" s="18" customFormat="1" ht="20.25" x14ac:dyDescent="0.3">
      <c r="B4" s="213" t="s">
        <v>12</v>
      </c>
    </row>
    <row r="6" spans="1:19" s="47" customFormat="1" ht="13.5" x14ac:dyDescent="0.3">
      <c r="B6" s="232" t="s">
        <v>873</v>
      </c>
      <c r="C6" s="232"/>
      <c r="D6" s="232"/>
      <c r="E6" s="232"/>
      <c r="F6" s="232"/>
      <c r="G6" s="232"/>
      <c r="H6" s="232"/>
      <c r="I6" s="232"/>
      <c r="J6" s="232"/>
      <c r="K6" s="232"/>
      <c r="L6" s="232"/>
      <c r="M6" s="232"/>
      <c r="N6" s="232"/>
    </row>
    <row r="7" spans="1:19" s="47" customFormat="1" ht="13.5" x14ac:dyDescent="0.3">
      <c r="B7" s="232"/>
      <c r="C7" s="232"/>
      <c r="D7" s="232"/>
      <c r="E7" s="232"/>
      <c r="F7" s="232"/>
      <c r="G7" s="232"/>
      <c r="H7" s="232"/>
      <c r="I7" s="232"/>
      <c r="J7" s="232"/>
      <c r="K7" s="232"/>
      <c r="L7" s="232"/>
      <c r="M7" s="232"/>
      <c r="N7" s="232"/>
    </row>
    <row r="8" spans="1:19" s="47" customFormat="1" ht="13.5" x14ac:dyDescent="0.3">
      <c r="B8" s="232"/>
      <c r="C8" s="232"/>
      <c r="D8" s="232"/>
      <c r="E8" s="232"/>
      <c r="F8" s="232"/>
      <c r="G8" s="232"/>
      <c r="H8" s="232"/>
      <c r="I8" s="232"/>
      <c r="J8" s="232"/>
      <c r="K8" s="232"/>
      <c r="L8" s="232"/>
      <c r="M8" s="232"/>
      <c r="N8" s="232"/>
    </row>
    <row r="9" spans="1:19" s="47" customFormat="1" ht="13.5" x14ac:dyDescent="0.3">
      <c r="B9" s="233" t="s">
        <v>795</v>
      </c>
      <c r="C9" s="233"/>
      <c r="D9" s="233"/>
      <c r="E9" s="233"/>
      <c r="F9" s="233"/>
      <c r="G9" s="233"/>
      <c r="H9" s="233"/>
      <c r="I9" s="233"/>
      <c r="J9" s="233"/>
      <c r="K9" s="233"/>
      <c r="L9" s="233"/>
      <c r="M9" s="233"/>
      <c r="N9" s="233"/>
    </row>
    <row r="12" spans="1:19" s="47" customFormat="1" ht="13.5" x14ac:dyDescent="0.3">
      <c r="B12" s="245" t="s">
        <v>796</v>
      </c>
      <c r="C12" s="245"/>
      <c r="D12" s="245"/>
      <c r="E12" s="245"/>
      <c r="F12" s="245" t="s">
        <v>797</v>
      </c>
      <c r="G12" s="245"/>
      <c r="H12" s="245"/>
      <c r="I12" s="245"/>
      <c r="J12" s="245"/>
      <c r="K12" s="245"/>
      <c r="L12" s="245"/>
      <c r="M12" s="245" t="s">
        <v>639</v>
      </c>
      <c r="N12" s="245"/>
    </row>
    <row r="13" spans="1:19" s="214" customFormat="1" ht="16.5" customHeight="1" x14ac:dyDescent="0.3">
      <c r="B13" s="234" t="s">
        <v>798</v>
      </c>
      <c r="C13" s="234"/>
      <c r="D13" s="234"/>
      <c r="E13" s="234"/>
      <c r="F13" s="247" t="s">
        <v>895</v>
      </c>
      <c r="G13" s="247"/>
      <c r="H13" s="247"/>
      <c r="I13" s="247"/>
      <c r="J13" s="247"/>
      <c r="K13" s="247"/>
      <c r="L13" s="247"/>
      <c r="M13" s="254" t="s">
        <v>1</v>
      </c>
      <c r="N13" s="254"/>
    </row>
    <row r="14" spans="1:19" s="214" customFormat="1" ht="16.5" x14ac:dyDescent="0.3">
      <c r="B14" s="235"/>
      <c r="C14" s="235"/>
      <c r="D14" s="235"/>
      <c r="E14" s="235"/>
      <c r="F14" s="247" t="s">
        <v>896</v>
      </c>
      <c r="G14" s="247"/>
      <c r="H14" s="247"/>
      <c r="I14" s="247"/>
      <c r="J14" s="247"/>
      <c r="K14" s="247"/>
      <c r="L14" s="247"/>
      <c r="M14" s="254" t="s">
        <v>1</v>
      </c>
      <c r="N14" s="254"/>
    </row>
    <row r="15" spans="1:19" s="214" customFormat="1" ht="16.5" customHeight="1" x14ac:dyDescent="0.3">
      <c r="B15" s="235"/>
      <c r="C15" s="235"/>
      <c r="D15" s="235"/>
      <c r="E15" s="235"/>
      <c r="F15" s="255" t="s">
        <v>897</v>
      </c>
      <c r="G15" s="255"/>
      <c r="H15" s="255"/>
      <c r="I15" s="255"/>
      <c r="J15" s="255"/>
      <c r="K15" s="255"/>
      <c r="L15" s="255"/>
      <c r="M15" s="249" t="s">
        <v>1</v>
      </c>
      <c r="N15" s="249"/>
    </row>
    <row r="16" spans="1:19" s="214" customFormat="1" ht="16.5" x14ac:dyDescent="0.3">
      <c r="B16" s="253"/>
      <c r="C16" s="253"/>
      <c r="D16" s="253"/>
      <c r="E16" s="253"/>
      <c r="F16" s="256"/>
      <c r="G16" s="256"/>
      <c r="H16" s="256"/>
      <c r="I16" s="256"/>
      <c r="J16" s="256"/>
      <c r="K16" s="256"/>
      <c r="L16" s="256"/>
      <c r="M16" s="249"/>
      <c r="N16" s="249"/>
    </row>
    <row r="17" spans="2:14" s="214" customFormat="1" ht="16.5" customHeight="1" x14ac:dyDescent="0.3">
      <c r="B17" s="250" t="s">
        <v>799</v>
      </c>
      <c r="C17" s="250"/>
      <c r="D17" s="250"/>
      <c r="E17" s="250"/>
      <c r="F17" s="257" t="s">
        <v>898</v>
      </c>
      <c r="G17" s="257"/>
      <c r="H17" s="257"/>
      <c r="I17" s="257"/>
      <c r="J17" s="257"/>
      <c r="K17" s="257"/>
      <c r="L17" s="257"/>
      <c r="M17" s="252" t="s">
        <v>882</v>
      </c>
      <c r="N17" s="252"/>
    </row>
    <row r="18" spans="2:14" s="214" customFormat="1" ht="16.5" customHeight="1" x14ac:dyDescent="0.3">
      <c r="B18" s="250"/>
      <c r="C18" s="250"/>
      <c r="D18" s="250"/>
      <c r="E18" s="250"/>
      <c r="F18" s="228"/>
      <c r="G18" s="228"/>
      <c r="H18" s="228"/>
      <c r="I18" s="228"/>
      <c r="J18" s="228"/>
      <c r="K18" s="228"/>
      <c r="L18" s="228"/>
      <c r="M18" s="252" t="s">
        <v>883</v>
      </c>
      <c r="N18" s="252"/>
    </row>
    <row r="19" spans="2:14" s="214" customFormat="1" ht="16.5" customHeight="1" x14ac:dyDescent="0.3">
      <c r="B19" s="250"/>
      <c r="C19" s="250"/>
      <c r="D19" s="250"/>
      <c r="E19" s="250"/>
      <c r="F19" s="240"/>
      <c r="G19" s="240"/>
      <c r="H19" s="240"/>
      <c r="I19" s="240"/>
      <c r="J19" s="240"/>
      <c r="K19" s="240"/>
      <c r="L19" s="240"/>
      <c r="M19" s="252" t="s">
        <v>884</v>
      </c>
      <c r="N19" s="252"/>
    </row>
    <row r="20" spans="2:14" s="214" customFormat="1" ht="16.5" x14ac:dyDescent="0.3">
      <c r="B20" s="2"/>
      <c r="C20" s="2"/>
      <c r="D20" s="2"/>
      <c r="E20" s="2"/>
      <c r="F20" s="2"/>
      <c r="G20" s="2"/>
      <c r="H20" s="2"/>
      <c r="I20" s="2"/>
      <c r="J20" s="2"/>
      <c r="K20" s="2"/>
      <c r="L20" s="2"/>
      <c r="M20" s="2"/>
      <c r="N20" s="2"/>
    </row>
  </sheetData>
  <sheetProtection algorithmName="SHA-512" hashValue="YyOaPZQthhVlb2Il0easCpAWPWrOK03ApG2fMreRZixcYjgDgqb98DkDBJKZiID4Q6k1iLMagDmdu5NWzJg7mA==" saltValue="NQYdm4nHFQBfu1Exg2BPuw==" spinCount="100000" sheet="1" objects="1" scenarios="1"/>
  <mergeCells count="17">
    <mergeCell ref="B13:E16"/>
    <mergeCell ref="M17:N17"/>
    <mergeCell ref="F13:L13"/>
    <mergeCell ref="F14:L14"/>
    <mergeCell ref="M13:N13"/>
    <mergeCell ref="M14:N14"/>
    <mergeCell ref="F15:L16"/>
    <mergeCell ref="M15:N16"/>
    <mergeCell ref="B17:E19"/>
    <mergeCell ref="M18:N18"/>
    <mergeCell ref="M19:N19"/>
    <mergeCell ref="F17:L19"/>
    <mergeCell ref="B6:N8"/>
    <mergeCell ref="B9:N9"/>
    <mergeCell ref="B12:E12"/>
    <mergeCell ref="F12:L12"/>
    <mergeCell ref="M12:N12"/>
  </mergeCells>
  <hyperlinks>
    <hyperlink ref="B1" location="Início!A1" display="Início" xr:uid="{C5A1DDDF-2F19-4B4F-9CE6-499E233975C4}"/>
    <hyperlink ref="A1" location="Início!A1" display="Início!A1" xr:uid="{FE1F14A0-722E-48A1-93AD-7C30F8A1A75B}"/>
    <hyperlink ref="C1" location="GRI!A1" display="Índice GRI" xr:uid="{9697EFE3-629E-443E-9976-2A8536AAD7BC}"/>
    <hyperlink ref="D1" location="SASB!A1" display="Índice SASB" xr:uid="{95D8E5AF-0107-476F-B6C0-EE7ADA8E3917}"/>
    <hyperlink ref="E1" location="TCFD!A1" display="Índice TCFD" xr:uid="{99521011-B158-43E0-9E68-AB3510AEB2AD}"/>
    <hyperlink ref="F1" location="Clima!A1" display="Mudanças climáticas" xr:uid="{CB1765B8-293B-4877-BE88-2749558D4C84}"/>
    <hyperlink ref="G1" location="Água!A1" display="Água e efluentes" xr:uid="{AA8EBA05-EF3F-47D5-8463-A57FF33C66E1}"/>
    <hyperlink ref="H1" location="GestãoAmbiental!A1" display="Gestão ambiental" xr:uid="{2456636E-3372-465C-9B0A-3E9FFA4A490F}"/>
    <hyperlink ref="I1" location="Talentos!A1" display="Gestão de talentos" xr:uid="{AEBEB768-FE18-40CC-B754-71C8AA3FABDB}"/>
    <hyperlink ref="J1" location="ImpactoSocioeconômico!A1" display="Impacto socioeconômico" xr:uid="{546AEAC3-D140-4AAE-819A-E070533DBBBA}"/>
    <hyperlink ref="K1" location="DireitosHumanos!A1" display="Direitos humanos" xr:uid="{FCFAC021-CA19-4511-A1AE-0043BD1C44C1}"/>
    <hyperlink ref="L1" location="Segurança!A1" display="Segurança" xr:uid="{0FFF2AA3-9A05-4D7E-9FDD-0874260A5760}"/>
    <hyperlink ref="M1" location="Ativos!A1" display="Gestão dos ativos" xr:uid="{6B882356-C9F9-4B83-BE6A-F3486F54B26D}"/>
    <hyperlink ref="N1" location="Ética!A1" display="Ética e integridade" xr:uid="{B85455CB-C99D-4582-B9A4-6DCD5EAC8FDD}"/>
    <hyperlink ref="B9:N9" r:id="rId1" display="Para mais informações sobre os conteúdos GRI respondidos pela Brava, acesse a versão PDF do Relatório Anual e de Sustentabilidade, disponível neste link." xr:uid="{AD1AA2E8-CFBE-480C-9BE1-5E176EEA3905}"/>
    <hyperlink ref="M13:N13" location="Clima!A18" display="Mudanças climáticas" xr:uid="{B286EA20-BDAB-4D58-8ED9-964FE834E4BE}"/>
    <hyperlink ref="M14:N14" location="Clima!A18" display="Mudanças climáticas" xr:uid="{F2DE3E20-9BF5-4AD8-B05C-3E7114B72A2F}"/>
    <hyperlink ref="M15:N16" location="Clima!A18" display="Mudanças climáticas" xr:uid="{3C14F073-7D14-4F67-BE24-2F5235037305}"/>
    <hyperlink ref="M17:N17" location="Clima!A105" display="Mudanças climáticas (escopo 1)" xr:uid="{B6B8BD53-E3C1-41A6-AC39-BA1483E6BB1B}"/>
    <hyperlink ref="M18:N18" location="Clima!A154" display="Mudanças climáticas (escopo 2)" xr:uid="{DB351665-3B0F-42C9-8E4E-0B12665F8930}"/>
    <hyperlink ref="M19:N19" location="Clima!A172" display="Mudanças climáticas (escopo 3)" xr:uid="{AFD8C755-DB8F-4ED6-84C3-75A690D09409}"/>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23DB-CAB3-4E10-8795-D8260D22DE24}">
  <dimension ref="A1:S246"/>
  <sheetViews>
    <sheetView showGridLines="0" zoomScaleNormal="100" workbookViewId="0"/>
  </sheetViews>
  <sheetFormatPr defaultColWidth="9" defaultRowHeight="14.25" x14ac:dyDescent="0.3"/>
  <cols>
    <col min="1" max="5" width="6.875" style="18" customWidth="1"/>
    <col min="6" max="14" width="13.75" style="18" customWidth="1"/>
    <col min="15" max="16384" width="9" style="18"/>
  </cols>
  <sheetData>
    <row r="1" spans="1:19" s="5" customFormat="1" ht="33.75" x14ac:dyDescent="0.3">
      <c r="A1" s="182" t="e" vm="1">
        <v>#VALUE!</v>
      </c>
      <c r="B1" s="12" t="s">
        <v>0</v>
      </c>
      <c r="C1" s="12" t="s">
        <v>10</v>
      </c>
      <c r="D1" s="12" t="s">
        <v>11</v>
      </c>
      <c r="E1" s="12" t="s">
        <v>12</v>
      </c>
      <c r="F1" s="12" t="s">
        <v>1</v>
      </c>
      <c r="G1" s="12" t="s">
        <v>2</v>
      </c>
      <c r="H1" s="12" t="s">
        <v>3</v>
      </c>
      <c r="I1" s="12" t="s">
        <v>4</v>
      </c>
      <c r="J1" s="12" t="s">
        <v>5</v>
      </c>
      <c r="K1" s="12" t="s">
        <v>6</v>
      </c>
      <c r="L1" s="12" t="s">
        <v>7</v>
      </c>
      <c r="M1" s="12" t="s">
        <v>8</v>
      </c>
      <c r="N1" s="12" t="s">
        <v>9</v>
      </c>
      <c r="O1" s="13"/>
      <c r="S1" s="6"/>
    </row>
    <row r="4" spans="1:19" ht="20.25" x14ac:dyDescent="0.3">
      <c r="B4" s="14" t="s">
        <v>164</v>
      </c>
    </row>
    <row r="6" spans="1:19" s="19" customFormat="1" ht="38.25" x14ac:dyDescent="0.3">
      <c r="B6" s="19" t="e" vm="3">
        <v>#VALUE!</v>
      </c>
      <c r="C6" s="19" t="e" vm="4">
        <v>#VALUE!</v>
      </c>
    </row>
    <row r="9" spans="1:19" x14ac:dyDescent="0.3">
      <c r="A9" s="20"/>
      <c r="B9" s="21" t="s">
        <v>167</v>
      </c>
      <c r="C9" s="20"/>
      <c r="D9" s="20"/>
      <c r="E9" s="20"/>
      <c r="F9" s="20"/>
      <c r="G9" s="20"/>
      <c r="H9" s="20"/>
      <c r="I9" s="20"/>
      <c r="J9" s="20"/>
      <c r="K9" s="20"/>
      <c r="L9" s="20"/>
      <c r="M9" s="20"/>
      <c r="N9" s="20"/>
    </row>
    <row r="11" spans="1:19" x14ac:dyDescent="0.3">
      <c r="B11" s="238" t="s">
        <v>517</v>
      </c>
      <c r="C11" s="238"/>
      <c r="D11" s="238"/>
      <c r="E11" s="238"/>
      <c r="F11" s="238"/>
      <c r="G11" s="238"/>
      <c r="H11" s="238"/>
      <c r="I11" s="238"/>
      <c r="J11" s="238"/>
      <c r="K11" s="238"/>
      <c r="L11" s="238"/>
      <c r="M11" s="238"/>
      <c r="N11" s="238"/>
    </row>
    <row r="12" spans="1:19" x14ac:dyDescent="0.3">
      <c r="B12" s="238"/>
      <c r="C12" s="238"/>
      <c r="D12" s="238"/>
      <c r="E12" s="238"/>
      <c r="F12" s="238"/>
      <c r="G12" s="238"/>
      <c r="H12" s="238"/>
      <c r="I12" s="238"/>
      <c r="J12" s="238"/>
      <c r="K12" s="238"/>
      <c r="L12" s="238"/>
      <c r="M12" s="238"/>
      <c r="N12" s="238"/>
    </row>
    <row r="13" spans="1:19" x14ac:dyDescent="0.3">
      <c r="B13" s="238"/>
      <c r="C13" s="238"/>
      <c r="D13" s="238"/>
      <c r="E13" s="238"/>
      <c r="F13" s="238"/>
      <c r="G13" s="238"/>
      <c r="H13" s="238"/>
      <c r="I13" s="238"/>
      <c r="J13" s="238"/>
      <c r="K13" s="238"/>
      <c r="L13" s="238"/>
      <c r="M13" s="238"/>
      <c r="N13" s="238"/>
    </row>
    <row r="14" spans="1:19" x14ac:dyDescent="0.3">
      <c r="B14" s="238"/>
      <c r="C14" s="238"/>
      <c r="D14" s="238"/>
      <c r="E14" s="238"/>
      <c r="F14" s="238"/>
      <c r="G14" s="238"/>
      <c r="H14" s="238"/>
      <c r="I14" s="238"/>
      <c r="J14" s="238"/>
      <c r="K14" s="238"/>
      <c r="L14" s="238"/>
      <c r="M14" s="238"/>
      <c r="N14" s="238"/>
    </row>
    <row r="17" spans="1:14" x14ac:dyDescent="0.3">
      <c r="A17" s="20"/>
      <c r="B17" s="21" t="s">
        <v>168</v>
      </c>
      <c r="C17" s="20"/>
      <c r="D17" s="20"/>
      <c r="E17" s="20"/>
      <c r="F17" s="20"/>
      <c r="G17" s="20"/>
      <c r="H17" s="20"/>
      <c r="I17" s="20"/>
      <c r="J17" s="20"/>
      <c r="K17" s="20"/>
      <c r="L17" s="20"/>
      <c r="M17" s="20"/>
      <c r="N17" s="20"/>
    </row>
    <row r="18" spans="1:14" x14ac:dyDescent="0.3">
      <c r="A18" s="20"/>
      <c r="B18" s="21" t="s">
        <v>634</v>
      </c>
      <c r="C18" s="20"/>
      <c r="D18" s="20"/>
      <c r="E18" s="20"/>
      <c r="F18" s="20"/>
      <c r="G18" s="20"/>
      <c r="H18" s="20"/>
      <c r="I18" s="20"/>
      <c r="J18" s="20"/>
      <c r="K18" s="20"/>
      <c r="L18" s="20"/>
      <c r="M18" s="20"/>
      <c r="N18" s="20"/>
    </row>
    <row r="20" spans="1:14" x14ac:dyDescent="0.3">
      <c r="B20" s="238" t="s">
        <v>518</v>
      </c>
      <c r="C20" s="238"/>
      <c r="D20" s="238"/>
      <c r="E20" s="238"/>
      <c r="F20" s="238"/>
      <c r="G20" s="238"/>
      <c r="H20" s="238"/>
      <c r="I20" s="238"/>
      <c r="J20" s="238"/>
      <c r="K20" s="238"/>
      <c r="L20" s="238"/>
      <c r="M20" s="238"/>
      <c r="N20" s="238"/>
    </row>
    <row r="21" spans="1:14" x14ac:dyDescent="0.3">
      <c r="B21" s="238"/>
      <c r="C21" s="238"/>
      <c r="D21" s="238"/>
      <c r="E21" s="238"/>
      <c r="F21" s="238"/>
      <c r="G21" s="238"/>
      <c r="H21" s="238"/>
      <c r="I21" s="238"/>
      <c r="J21" s="238"/>
      <c r="K21" s="238"/>
      <c r="L21" s="238"/>
      <c r="M21" s="238"/>
      <c r="N21" s="238"/>
    </row>
    <row r="22" spans="1:14" x14ac:dyDescent="0.3">
      <c r="B22" s="238"/>
      <c r="C22" s="238"/>
      <c r="D22" s="238"/>
      <c r="E22" s="238"/>
      <c r="F22" s="238"/>
      <c r="G22" s="238"/>
      <c r="H22" s="238"/>
      <c r="I22" s="238"/>
      <c r="J22" s="238"/>
      <c r="K22" s="238"/>
      <c r="L22" s="238"/>
      <c r="M22" s="238"/>
      <c r="N22" s="238"/>
    </row>
    <row r="23" spans="1:14" x14ac:dyDescent="0.3">
      <c r="B23" s="238"/>
      <c r="C23" s="238"/>
      <c r="D23" s="238"/>
      <c r="E23" s="238"/>
      <c r="F23" s="238"/>
      <c r="G23" s="238"/>
      <c r="H23" s="238"/>
      <c r="I23" s="238"/>
      <c r="J23" s="238"/>
      <c r="K23" s="238"/>
      <c r="L23" s="238"/>
      <c r="M23" s="238"/>
      <c r="N23" s="238"/>
    </row>
    <row r="24" spans="1:14" x14ac:dyDescent="0.3">
      <c r="B24" s="238"/>
      <c r="C24" s="238"/>
      <c r="D24" s="238"/>
      <c r="E24" s="238"/>
      <c r="F24" s="238"/>
      <c r="G24" s="238"/>
      <c r="H24" s="238"/>
      <c r="I24" s="238"/>
      <c r="J24" s="238"/>
      <c r="K24" s="238"/>
      <c r="L24" s="238"/>
      <c r="M24" s="238"/>
      <c r="N24" s="238"/>
    </row>
    <row r="25" spans="1:14" x14ac:dyDescent="0.3">
      <c r="B25" s="238"/>
      <c r="C25" s="238"/>
      <c r="D25" s="238"/>
      <c r="E25" s="238"/>
      <c r="F25" s="238"/>
      <c r="G25" s="238"/>
      <c r="H25" s="238"/>
      <c r="I25" s="238"/>
      <c r="J25" s="238"/>
      <c r="K25" s="238"/>
      <c r="L25" s="238"/>
      <c r="M25" s="238"/>
      <c r="N25" s="238"/>
    </row>
    <row r="26" spans="1:14" x14ac:dyDescent="0.3">
      <c r="B26" s="238"/>
      <c r="C26" s="238"/>
      <c r="D26" s="238"/>
      <c r="E26" s="238"/>
      <c r="F26" s="238"/>
      <c r="G26" s="238"/>
      <c r="H26" s="238"/>
      <c r="I26" s="238"/>
      <c r="J26" s="238"/>
      <c r="K26" s="238"/>
      <c r="L26" s="238"/>
      <c r="M26" s="238"/>
      <c r="N26" s="238"/>
    </row>
    <row r="27" spans="1:14" x14ac:dyDescent="0.3">
      <c r="B27" s="238"/>
      <c r="C27" s="238"/>
      <c r="D27" s="238"/>
      <c r="E27" s="238"/>
      <c r="F27" s="238"/>
      <c r="G27" s="238"/>
      <c r="H27" s="238"/>
      <c r="I27" s="238"/>
      <c r="J27" s="238"/>
      <c r="K27" s="238"/>
      <c r="L27" s="238"/>
      <c r="M27" s="238"/>
      <c r="N27" s="238"/>
    </row>
    <row r="28" spans="1:14" x14ac:dyDescent="0.3">
      <c r="B28" s="238"/>
      <c r="C28" s="238"/>
      <c r="D28" s="238"/>
      <c r="E28" s="238"/>
      <c r="F28" s="238"/>
      <c r="G28" s="238"/>
      <c r="H28" s="238"/>
      <c r="I28" s="238"/>
      <c r="J28" s="238"/>
      <c r="K28" s="238"/>
      <c r="L28" s="238"/>
      <c r="M28" s="238"/>
      <c r="N28" s="238"/>
    </row>
    <row r="29" spans="1:14" x14ac:dyDescent="0.3">
      <c r="B29" s="238"/>
      <c r="C29" s="238"/>
      <c r="D29" s="238"/>
      <c r="E29" s="238"/>
      <c r="F29" s="238"/>
      <c r="G29" s="238"/>
      <c r="H29" s="238"/>
      <c r="I29" s="238"/>
      <c r="J29" s="238"/>
      <c r="K29" s="238"/>
      <c r="L29" s="238"/>
      <c r="M29" s="238"/>
      <c r="N29" s="238"/>
    </row>
    <row r="30" spans="1:14" x14ac:dyDescent="0.3">
      <c r="B30" s="238"/>
      <c r="C30" s="238"/>
      <c r="D30" s="238"/>
      <c r="E30" s="238"/>
      <c r="F30" s="238"/>
      <c r="G30" s="238"/>
      <c r="H30" s="238"/>
      <c r="I30" s="238"/>
      <c r="J30" s="238"/>
      <c r="K30" s="238"/>
      <c r="L30" s="238"/>
      <c r="M30" s="238"/>
      <c r="N30" s="238"/>
    </row>
    <row r="31" spans="1:14" x14ac:dyDescent="0.3">
      <c r="B31" s="238"/>
      <c r="C31" s="238"/>
      <c r="D31" s="238"/>
      <c r="E31" s="238"/>
      <c r="F31" s="238"/>
      <c r="G31" s="238"/>
      <c r="H31" s="238"/>
      <c r="I31" s="238"/>
      <c r="J31" s="238"/>
      <c r="K31" s="238"/>
      <c r="L31" s="238"/>
      <c r="M31" s="238"/>
      <c r="N31" s="238"/>
    </row>
    <row r="32" spans="1:14" x14ac:dyDescent="0.3">
      <c r="B32" s="238"/>
      <c r="C32" s="238"/>
      <c r="D32" s="238"/>
      <c r="E32" s="238"/>
      <c r="F32" s="238"/>
      <c r="G32" s="238"/>
      <c r="H32" s="238"/>
      <c r="I32" s="238"/>
      <c r="J32" s="238"/>
      <c r="K32" s="238"/>
      <c r="L32" s="238"/>
      <c r="M32" s="238"/>
      <c r="N32" s="238"/>
    </row>
    <row r="33" spans="1:14" x14ac:dyDescent="0.3">
      <c r="B33" s="238"/>
      <c r="C33" s="238"/>
      <c r="D33" s="238"/>
      <c r="E33" s="238"/>
      <c r="F33" s="238"/>
      <c r="G33" s="238"/>
      <c r="H33" s="238"/>
      <c r="I33" s="238"/>
      <c r="J33" s="238"/>
      <c r="K33" s="238"/>
      <c r="L33" s="238"/>
      <c r="M33" s="238"/>
      <c r="N33" s="238"/>
    </row>
    <row r="34" spans="1:14" x14ac:dyDescent="0.3">
      <c r="B34" s="238"/>
      <c r="C34" s="238"/>
      <c r="D34" s="238"/>
      <c r="E34" s="238"/>
      <c r="F34" s="238"/>
      <c r="G34" s="238"/>
      <c r="H34" s="238"/>
      <c r="I34" s="238"/>
      <c r="J34" s="238"/>
      <c r="K34" s="238"/>
      <c r="L34" s="238"/>
      <c r="M34" s="238"/>
      <c r="N34" s="238"/>
    </row>
    <row r="35" spans="1:14" x14ac:dyDescent="0.3">
      <c r="B35" s="238"/>
      <c r="C35" s="238"/>
      <c r="D35" s="238"/>
      <c r="E35" s="238"/>
      <c r="F35" s="238"/>
      <c r="G35" s="238"/>
      <c r="H35" s="238"/>
      <c r="I35" s="238"/>
      <c r="J35" s="238"/>
      <c r="K35" s="238"/>
      <c r="L35" s="238"/>
      <c r="M35" s="238"/>
      <c r="N35" s="238"/>
    </row>
    <row r="36" spans="1:14" x14ac:dyDescent="0.3">
      <c r="B36" s="238"/>
      <c r="C36" s="238"/>
      <c r="D36" s="238"/>
      <c r="E36" s="238"/>
      <c r="F36" s="238"/>
      <c r="G36" s="238"/>
      <c r="H36" s="238"/>
      <c r="I36" s="238"/>
      <c r="J36" s="238"/>
      <c r="K36" s="238"/>
      <c r="L36" s="238"/>
      <c r="M36" s="238"/>
      <c r="N36" s="238"/>
    </row>
    <row r="37" spans="1:14" x14ac:dyDescent="0.3">
      <c r="B37" s="238"/>
      <c r="C37" s="238"/>
      <c r="D37" s="238"/>
      <c r="E37" s="238"/>
      <c r="F37" s="238"/>
      <c r="G37" s="238"/>
      <c r="H37" s="238"/>
      <c r="I37" s="238"/>
      <c r="J37" s="238"/>
      <c r="K37" s="238"/>
      <c r="L37" s="238"/>
      <c r="M37" s="238"/>
      <c r="N37" s="238"/>
    </row>
    <row r="38" spans="1:14" x14ac:dyDescent="0.3">
      <c r="B38" s="238"/>
      <c r="C38" s="238"/>
      <c r="D38" s="238"/>
      <c r="E38" s="238"/>
      <c r="F38" s="238"/>
      <c r="G38" s="238"/>
      <c r="H38" s="238"/>
      <c r="I38" s="238"/>
      <c r="J38" s="238"/>
      <c r="K38" s="238"/>
      <c r="L38" s="238"/>
      <c r="M38" s="238"/>
      <c r="N38" s="238"/>
    </row>
    <row r="39" spans="1:14" x14ac:dyDescent="0.3">
      <c r="B39" s="238"/>
      <c r="C39" s="238"/>
      <c r="D39" s="238"/>
      <c r="E39" s="238"/>
      <c r="F39" s="238"/>
      <c r="G39" s="238"/>
      <c r="H39" s="238"/>
      <c r="I39" s="238"/>
      <c r="J39" s="238"/>
      <c r="K39" s="238"/>
      <c r="L39" s="238"/>
      <c r="M39" s="238"/>
      <c r="N39" s="238"/>
    </row>
    <row r="40" spans="1:14" x14ac:dyDescent="0.3">
      <c r="B40" s="238"/>
      <c r="C40" s="238"/>
      <c r="D40" s="238"/>
      <c r="E40" s="238"/>
      <c r="F40" s="238"/>
      <c r="G40" s="238"/>
      <c r="H40" s="238"/>
      <c r="I40" s="238"/>
      <c r="J40" s="238"/>
      <c r="K40" s="238"/>
      <c r="L40" s="238"/>
      <c r="M40" s="238"/>
      <c r="N40" s="238"/>
    </row>
    <row r="41" spans="1:14" x14ac:dyDescent="0.3">
      <c r="B41" s="238"/>
      <c r="C41" s="238"/>
      <c r="D41" s="238"/>
      <c r="E41" s="238"/>
      <c r="F41" s="238"/>
      <c r="G41" s="238"/>
      <c r="H41" s="238"/>
      <c r="I41" s="238"/>
      <c r="J41" s="238"/>
      <c r="K41" s="238"/>
      <c r="L41" s="238"/>
      <c r="M41" s="238"/>
      <c r="N41" s="238"/>
    </row>
    <row r="42" spans="1:14" x14ac:dyDescent="0.3">
      <c r="B42" s="238"/>
      <c r="C42" s="238"/>
      <c r="D42" s="238"/>
      <c r="E42" s="238"/>
      <c r="F42" s="238"/>
      <c r="G42" s="238"/>
      <c r="H42" s="238"/>
      <c r="I42" s="238"/>
      <c r="J42" s="238"/>
      <c r="K42" s="238"/>
      <c r="L42" s="238"/>
      <c r="M42" s="238"/>
      <c r="N42" s="238"/>
    </row>
    <row r="43" spans="1:14" x14ac:dyDescent="0.3">
      <c r="B43" s="238"/>
      <c r="C43" s="238"/>
      <c r="D43" s="238"/>
      <c r="E43" s="238"/>
      <c r="F43" s="238"/>
      <c r="G43" s="238"/>
      <c r="H43" s="238"/>
      <c r="I43" s="238"/>
      <c r="J43" s="238"/>
      <c r="K43" s="238"/>
      <c r="L43" s="238"/>
      <c r="M43" s="238"/>
      <c r="N43" s="238"/>
    </row>
    <row r="46" spans="1:14" x14ac:dyDescent="0.3">
      <c r="A46" s="20"/>
      <c r="B46" s="21" t="s">
        <v>169</v>
      </c>
      <c r="C46" s="20"/>
      <c r="D46" s="20"/>
      <c r="E46" s="20"/>
      <c r="F46" s="20"/>
      <c r="G46" s="20"/>
      <c r="H46" s="20"/>
      <c r="I46" s="20"/>
      <c r="J46" s="20"/>
      <c r="K46" s="20"/>
      <c r="L46" s="20"/>
      <c r="M46" s="20"/>
      <c r="N46" s="20"/>
    </row>
    <row r="48" spans="1:14" x14ac:dyDescent="0.3">
      <c r="B48" s="238" t="s">
        <v>849</v>
      </c>
      <c r="C48" s="238"/>
      <c r="D48" s="238"/>
      <c r="E48" s="238"/>
      <c r="F48" s="238"/>
      <c r="G48" s="238"/>
      <c r="H48" s="238"/>
      <c r="I48" s="238"/>
      <c r="J48" s="238"/>
      <c r="K48" s="238"/>
      <c r="L48" s="238"/>
      <c r="M48" s="238"/>
      <c r="N48" s="238"/>
    </row>
    <row r="49" spans="2:14" x14ac:dyDescent="0.3">
      <c r="B49" s="238"/>
      <c r="C49" s="238"/>
      <c r="D49" s="238"/>
      <c r="E49" s="238"/>
      <c r="F49" s="238"/>
      <c r="G49" s="238"/>
      <c r="H49" s="238"/>
      <c r="I49" s="238"/>
      <c r="J49" s="238"/>
      <c r="K49" s="238"/>
      <c r="L49" s="238"/>
      <c r="M49" s="238"/>
      <c r="N49" s="238"/>
    </row>
    <row r="50" spans="2:14" x14ac:dyDescent="0.3">
      <c r="B50" s="238"/>
      <c r="C50" s="238"/>
      <c r="D50" s="238"/>
      <c r="E50" s="238"/>
      <c r="F50" s="238"/>
      <c r="G50" s="238"/>
      <c r="H50" s="238"/>
      <c r="I50" s="238"/>
      <c r="J50" s="238"/>
      <c r="K50" s="238"/>
      <c r="L50" s="238"/>
      <c r="M50" s="238"/>
      <c r="N50" s="238"/>
    </row>
    <row r="51" spans="2:14" x14ac:dyDescent="0.3">
      <c r="B51" s="238"/>
      <c r="C51" s="238"/>
      <c r="D51" s="238"/>
      <c r="E51" s="238"/>
      <c r="F51" s="238"/>
      <c r="G51" s="238"/>
      <c r="H51" s="238"/>
      <c r="I51" s="238"/>
      <c r="J51" s="238"/>
      <c r="K51" s="238"/>
      <c r="L51" s="238"/>
      <c r="M51" s="238"/>
      <c r="N51" s="238"/>
    </row>
    <row r="52" spans="2:14" x14ac:dyDescent="0.3">
      <c r="B52" s="238"/>
      <c r="C52" s="238"/>
      <c r="D52" s="238"/>
      <c r="E52" s="238"/>
      <c r="F52" s="238"/>
      <c r="G52" s="238"/>
      <c r="H52" s="238"/>
      <c r="I52" s="238"/>
      <c r="J52" s="238"/>
      <c r="K52" s="238"/>
      <c r="L52" s="238"/>
      <c r="M52" s="238"/>
      <c r="N52" s="238"/>
    </row>
    <row r="53" spans="2:14" x14ac:dyDescent="0.3">
      <c r="B53" s="238"/>
      <c r="C53" s="238"/>
      <c r="D53" s="238"/>
      <c r="E53" s="238"/>
      <c r="F53" s="238"/>
      <c r="G53" s="238"/>
      <c r="H53" s="238"/>
      <c r="I53" s="238"/>
      <c r="J53" s="238"/>
      <c r="K53" s="238"/>
      <c r="L53" s="238"/>
      <c r="M53" s="238"/>
      <c r="N53" s="238"/>
    </row>
    <row r="54" spans="2:14" x14ac:dyDescent="0.3">
      <c r="B54" s="238"/>
      <c r="C54" s="238"/>
      <c r="D54" s="238"/>
      <c r="E54" s="238"/>
      <c r="F54" s="238"/>
      <c r="G54" s="238"/>
      <c r="H54" s="238"/>
      <c r="I54" s="238"/>
      <c r="J54" s="238"/>
      <c r="K54" s="238"/>
      <c r="L54" s="238"/>
      <c r="M54" s="238"/>
      <c r="N54" s="238"/>
    </row>
    <row r="55" spans="2:14" x14ac:dyDescent="0.3">
      <c r="B55" s="238"/>
      <c r="C55" s="238"/>
      <c r="D55" s="238"/>
      <c r="E55" s="238"/>
      <c r="F55" s="238"/>
      <c r="G55" s="238"/>
      <c r="H55" s="238"/>
      <c r="I55" s="238"/>
      <c r="J55" s="238"/>
      <c r="K55" s="238"/>
      <c r="L55" s="238"/>
      <c r="M55" s="238"/>
      <c r="N55" s="238"/>
    </row>
    <row r="56" spans="2:14" x14ac:dyDescent="0.3">
      <c r="B56" s="238"/>
      <c r="C56" s="238"/>
      <c r="D56" s="238"/>
      <c r="E56" s="238"/>
      <c r="F56" s="238"/>
      <c r="G56" s="238"/>
      <c r="H56" s="238"/>
      <c r="I56" s="238"/>
      <c r="J56" s="238"/>
      <c r="K56" s="238"/>
      <c r="L56" s="238"/>
      <c r="M56" s="238"/>
      <c r="N56" s="238"/>
    </row>
    <row r="57" spans="2:14" x14ac:dyDescent="0.3">
      <c r="B57" s="238"/>
      <c r="C57" s="238"/>
      <c r="D57" s="238"/>
      <c r="E57" s="238"/>
      <c r="F57" s="238"/>
      <c r="G57" s="238"/>
      <c r="H57" s="238"/>
      <c r="I57" s="238"/>
      <c r="J57" s="238"/>
      <c r="K57" s="238"/>
      <c r="L57" s="238"/>
      <c r="M57" s="238"/>
      <c r="N57" s="238"/>
    </row>
    <row r="58" spans="2:14" x14ac:dyDescent="0.3">
      <c r="B58" s="238"/>
      <c r="C58" s="238"/>
      <c r="D58" s="238"/>
      <c r="E58" s="238"/>
      <c r="F58" s="238"/>
      <c r="G58" s="238"/>
      <c r="H58" s="238"/>
      <c r="I58" s="238"/>
      <c r="J58" s="238"/>
      <c r="K58" s="238"/>
      <c r="L58" s="238"/>
      <c r="M58" s="238"/>
      <c r="N58" s="238"/>
    </row>
    <row r="59" spans="2:14" x14ac:dyDescent="0.3">
      <c r="B59" s="238"/>
      <c r="C59" s="238"/>
      <c r="D59" s="238"/>
      <c r="E59" s="238"/>
      <c r="F59" s="238"/>
      <c r="G59" s="238"/>
      <c r="H59" s="238"/>
      <c r="I59" s="238"/>
      <c r="J59" s="238"/>
      <c r="K59" s="238"/>
      <c r="L59" s="238"/>
      <c r="M59" s="238"/>
      <c r="N59" s="238"/>
    </row>
    <row r="61" spans="2:14" s="47" customFormat="1" ht="13.5" customHeight="1" x14ac:dyDescent="0.3">
      <c r="B61" s="263" t="s">
        <v>520</v>
      </c>
      <c r="C61" s="263"/>
      <c r="D61" s="263"/>
      <c r="E61" s="263"/>
      <c r="F61" s="263"/>
      <c r="G61" s="263"/>
      <c r="H61" s="263"/>
      <c r="I61" s="263"/>
      <c r="J61" s="185">
        <v>2024</v>
      </c>
      <c r="K61" s="263">
        <v>2023</v>
      </c>
      <c r="L61" s="263"/>
      <c r="M61" s="264">
        <v>2022</v>
      </c>
      <c r="N61" s="265"/>
    </row>
    <row r="62" spans="2:14" s="47" customFormat="1" ht="16.5" customHeight="1" x14ac:dyDescent="0.3">
      <c r="B62" s="263"/>
      <c r="C62" s="263"/>
      <c r="D62" s="263"/>
      <c r="E62" s="263"/>
      <c r="F62" s="263"/>
      <c r="G62" s="263"/>
      <c r="H62" s="263"/>
      <c r="I62" s="263"/>
      <c r="J62" s="185" t="s">
        <v>519</v>
      </c>
      <c r="K62" s="16" t="s">
        <v>24</v>
      </c>
      <c r="L62" s="16" t="s">
        <v>25</v>
      </c>
      <c r="M62" s="69" t="s">
        <v>24</v>
      </c>
      <c r="N62" s="70" t="s">
        <v>25</v>
      </c>
    </row>
    <row r="63" spans="2:14" x14ac:dyDescent="0.3">
      <c r="B63" s="36" t="s">
        <v>489</v>
      </c>
      <c r="C63" s="36"/>
      <c r="D63" s="36"/>
      <c r="E63" s="36"/>
      <c r="F63" s="36"/>
      <c r="G63" s="36"/>
      <c r="H63" s="36"/>
      <c r="I63" s="36"/>
      <c r="J63" s="90"/>
      <c r="K63" s="36"/>
      <c r="L63" s="36"/>
      <c r="M63" s="37"/>
      <c r="N63" s="38"/>
    </row>
    <row r="64" spans="2:14" x14ac:dyDescent="0.3">
      <c r="B64" s="247" t="s">
        <v>490</v>
      </c>
      <c r="C64" s="247"/>
      <c r="D64" s="247"/>
      <c r="E64" s="247"/>
      <c r="F64" s="247"/>
      <c r="G64" s="247"/>
      <c r="H64" s="247"/>
      <c r="I64" s="247"/>
      <c r="J64" s="186">
        <v>379437.36</v>
      </c>
      <c r="K64" s="148" t="s">
        <v>79</v>
      </c>
      <c r="L64" s="60">
        <v>499693.1</v>
      </c>
      <c r="M64" s="147" t="s">
        <v>79</v>
      </c>
      <c r="N64" s="62">
        <v>265760.73</v>
      </c>
    </row>
    <row r="65" spans="1:14" x14ac:dyDescent="0.3">
      <c r="B65" s="247" t="s">
        <v>491</v>
      </c>
      <c r="C65" s="247"/>
      <c r="D65" s="247"/>
      <c r="E65" s="247"/>
      <c r="F65" s="247"/>
      <c r="G65" s="247"/>
      <c r="H65" s="247"/>
      <c r="I65" s="247"/>
      <c r="J65" s="186">
        <v>7606055.5799999991</v>
      </c>
      <c r="K65" s="60">
        <v>3339465.27</v>
      </c>
      <c r="L65" s="148">
        <v>652515.5</v>
      </c>
      <c r="M65" s="61">
        <v>3996492</v>
      </c>
      <c r="N65" s="150">
        <v>792975.74</v>
      </c>
    </row>
    <row r="66" spans="1:14" x14ac:dyDescent="0.3">
      <c r="B66" s="247" t="s">
        <v>136</v>
      </c>
      <c r="C66" s="247"/>
      <c r="D66" s="247"/>
      <c r="E66" s="247"/>
      <c r="F66" s="247"/>
      <c r="G66" s="247"/>
      <c r="H66" s="247"/>
      <c r="I66" s="247"/>
      <c r="J66" s="186">
        <v>11.78</v>
      </c>
      <c r="K66" s="148" t="s">
        <v>79</v>
      </c>
      <c r="L66" s="60">
        <v>2.2999999999999998</v>
      </c>
      <c r="M66" s="147" t="s">
        <v>79</v>
      </c>
      <c r="N66" s="62">
        <v>0</v>
      </c>
    </row>
    <row r="67" spans="1:14" x14ac:dyDescent="0.3">
      <c r="B67" s="247" t="s">
        <v>492</v>
      </c>
      <c r="C67" s="247"/>
      <c r="D67" s="247"/>
      <c r="E67" s="247"/>
      <c r="F67" s="247"/>
      <c r="G67" s="247"/>
      <c r="H67" s="247"/>
      <c r="I67" s="247"/>
      <c r="J67" s="186">
        <v>1047890.81</v>
      </c>
      <c r="K67" s="60">
        <v>727386.87</v>
      </c>
      <c r="L67" s="148" t="s">
        <v>79</v>
      </c>
      <c r="M67" s="61">
        <v>37573</v>
      </c>
      <c r="N67" s="150" t="s">
        <v>79</v>
      </c>
    </row>
    <row r="68" spans="1:14" x14ac:dyDescent="0.3">
      <c r="B68" s="247" t="s">
        <v>493</v>
      </c>
      <c r="C68" s="247"/>
      <c r="D68" s="247"/>
      <c r="E68" s="247"/>
      <c r="F68" s="247"/>
      <c r="G68" s="247"/>
      <c r="H68" s="247"/>
      <c r="I68" s="247"/>
      <c r="J68" s="186">
        <v>31106.34</v>
      </c>
      <c r="K68" s="60">
        <v>14156.94</v>
      </c>
      <c r="L68" s="148" t="s">
        <v>79</v>
      </c>
      <c r="M68" s="61">
        <v>0</v>
      </c>
      <c r="N68" s="150" t="s">
        <v>79</v>
      </c>
    </row>
    <row r="69" spans="1:14" x14ac:dyDescent="0.3">
      <c r="B69" s="270" t="s">
        <v>499</v>
      </c>
      <c r="C69" s="270"/>
      <c r="D69" s="270"/>
      <c r="E69" s="270"/>
      <c r="F69" s="270"/>
      <c r="G69" s="270"/>
      <c r="H69" s="270"/>
      <c r="I69" s="270"/>
      <c r="J69" s="187">
        <f>SUM(J64:J68)</f>
        <v>9064501.8699999992</v>
      </c>
      <c r="K69" s="177">
        <f t="shared" ref="K69:N69" si="0">SUM(K64:K68)</f>
        <v>4081009.08</v>
      </c>
      <c r="L69" s="177">
        <v>1152210.8</v>
      </c>
      <c r="M69" s="178">
        <f t="shared" si="0"/>
        <v>4034065</v>
      </c>
      <c r="N69" s="168">
        <f t="shared" si="0"/>
        <v>1058736.47</v>
      </c>
    </row>
    <row r="70" spans="1:14" x14ac:dyDescent="0.3">
      <c r="B70" s="36" t="s">
        <v>494</v>
      </c>
      <c r="C70" s="36"/>
      <c r="D70" s="36"/>
      <c r="E70" s="36"/>
      <c r="F70" s="36"/>
      <c r="G70" s="36"/>
      <c r="H70" s="36"/>
      <c r="I70" s="36"/>
      <c r="J70" s="188"/>
      <c r="K70" s="156"/>
      <c r="L70" s="156"/>
      <c r="M70" s="160"/>
      <c r="N70" s="161"/>
    </row>
    <row r="71" spans="1:14" x14ac:dyDescent="0.3">
      <c r="B71" s="247" t="s">
        <v>495</v>
      </c>
      <c r="C71" s="247"/>
      <c r="D71" s="247"/>
      <c r="E71" s="247"/>
      <c r="F71" s="247"/>
      <c r="G71" s="247"/>
      <c r="H71" s="247"/>
      <c r="I71" s="247"/>
      <c r="J71" s="186">
        <v>0</v>
      </c>
      <c r="K71" s="60">
        <v>0</v>
      </c>
      <c r="L71" s="60">
        <v>0</v>
      </c>
      <c r="M71" s="61">
        <v>0</v>
      </c>
      <c r="N71" s="62">
        <v>0</v>
      </c>
    </row>
    <row r="72" spans="1:14" x14ac:dyDescent="0.3">
      <c r="B72" s="36" t="s">
        <v>496</v>
      </c>
      <c r="C72" s="36"/>
      <c r="D72" s="36"/>
      <c r="E72" s="36"/>
      <c r="F72" s="36"/>
      <c r="G72" s="36"/>
      <c r="H72" s="36"/>
      <c r="I72" s="36"/>
      <c r="J72" s="188"/>
      <c r="K72" s="156"/>
      <c r="L72" s="156"/>
      <c r="M72" s="160"/>
      <c r="N72" s="161"/>
    </row>
    <row r="73" spans="1:14" x14ac:dyDescent="0.3">
      <c r="B73" s="247" t="s">
        <v>497</v>
      </c>
      <c r="C73" s="247"/>
      <c r="D73" s="247"/>
      <c r="E73" s="247"/>
      <c r="F73" s="247"/>
      <c r="G73" s="247"/>
      <c r="H73" s="247"/>
      <c r="I73" s="247"/>
      <c r="J73" s="186">
        <v>2130323.5</v>
      </c>
      <c r="K73" s="60">
        <v>1569584</v>
      </c>
      <c r="L73" s="60">
        <v>1109.06</v>
      </c>
      <c r="M73" s="61">
        <v>299937</v>
      </c>
      <c r="N73" s="62">
        <v>1005.8</v>
      </c>
    </row>
    <row r="74" spans="1:14" x14ac:dyDescent="0.3">
      <c r="B74" s="268" t="s">
        <v>498</v>
      </c>
      <c r="C74" s="268"/>
      <c r="D74" s="268"/>
      <c r="E74" s="268"/>
      <c r="F74" s="268"/>
      <c r="G74" s="268"/>
      <c r="H74" s="268"/>
      <c r="I74" s="268"/>
      <c r="J74" s="189">
        <f t="shared" ref="J74:N74" si="1">J69+J71+J73</f>
        <v>11194825.369999999</v>
      </c>
      <c r="K74" s="158">
        <f t="shared" si="1"/>
        <v>5650593.0800000001</v>
      </c>
      <c r="L74" s="158">
        <v>1153319.8</v>
      </c>
      <c r="M74" s="157">
        <f t="shared" si="1"/>
        <v>4334002</v>
      </c>
      <c r="N74" s="159">
        <f t="shared" si="1"/>
        <v>1059742.27</v>
      </c>
    </row>
    <row r="77" spans="1:14" x14ac:dyDescent="0.3">
      <c r="A77" s="20"/>
      <c r="B77" s="21" t="s">
        <v>170</v>
      </c>
      <c r="C77" s="20"/>
      <c r="D77" s="20"/>
      <c r="E77" s="20"/>
      <c r="F77" s="20"/>
      <c r="G77" s="20"/>
      <c r="H77" s="20"/>
      <c r="I77" s="20"/>
      <c r="J77" s="20"/>
      <c r="K77" s="20"/>
      <c r="L77" s="20"/>
      <c r="M77" s="20"/>
      <c r="N77" s="20"/>
    </row>
    <row r="79" spans="1:14" x14ac:dyDescent="0.3">
      <c r="B79" s="238" t="s">
        <v>521</v>
      </c>
      <c r="C79" s="238"/>
      <c r="D79" s="238"/>
      <c r="E79" s="238"/>
      <c r="F79" s="238"/>
      <c r="G79" s="238"/>
      <c r="H79" s="238"/>
      <c r="I79" s="238"/>
      <c r="J79" s="238"/>
      <c r="K79" s="238"/>
      <c r="L79" s="238"/>
      <c r="M79" s="238"/>
      <c r="N79" s="238"/>
    </row>
    <row r="80" spans="1:14" x14ac:dyDescent="0.3">
      <c r="B80" s="238"/>
      <c r="C80" s="238"/>
      <c r="D80" s="238"/>
      <c r="E80" s="238"/>
      <c r="F80" s="238"/>
      <c r="G80" s="238"/>
      <c r="H80" s="238"/>
      <c r="I80" s="238"/>
      <c r="J80" s="238"/>
      <c r="K80" s="238"/>
      <c r="L80" s="238"/>
      <c r="M80" s="238"/>
      <c r="N80" s="238"/>
    </row>
    <row r="81" spans="1:14" x14ac:dyDescent="0.3">
      <c r="B81" s="238"/>
      <c r="C81" s="238"/>
      <c r="D81" s="238"/>
      <c r="E81" s="238"/>
      <c r="F81" s="238"/>
      <c r="G81" s="238"/>
      <c r="H81" s="238"/>
      <c r="I81" s="238"/>
      <c r="J81" s="238"/>
      <c r="K81" s="238"/>
      <c r="L81" s="238"/>
      <c r="M81" s="238"/>
      <c r="N81" s="238"/>
    </row>
    <row r="82" spans="1:14" x14ac:dyDescent="0.3">
      <c r="B82" s="238"/>
      <c r="C82" s="238"/>
      <c r="D82" s="238"/>
      <c r="E82" s="238"/>
      <c r="F82" s="238"/>
      <c r="G82" s="238"/>
      <c r="H82" s="238"/>
      <c r="I82" s="238"/>
      <c r="J82" s="238"/>
      <c r="K82" s="238"/>
      <c r="L82" s="238"/>
      <c r="M82" s="238"/>
      <c r="N82" s="238"/>
    </row>
    <row r="83" spans="1:14" x14ac:dyDescent="0.3">
      <c r="B83" s="238"/>
      <c r="C83" s="238"/>
      <c r="D83" s="238"/>
      <c r="E83" s="238"/>
      <c r="F83" s="238"/>
      <c r="G83" s="238"/>
      <c r="H83" s="238"/>
      <c r="I83" s="238"/>
      <c r="J83" s="238"/>
      <c r="K83" s="238"/>
      <c r="L83" s="238"/>
      <c r="M83" s="238"/>
      <c r="N83" s="238"/>
    </row>
    <row r="84" spans="1:14" x14ac:dyDescent="0.3">
      <c r="B84" s="238"/>
      <c r="C84" s="238"/>
      <c r="D84" s="238"/>
      <c r="E84" s="238"/>
      <c r="F84" s="238"/>
      <c r="G84" s="238"/>
      <c r="H84" s="238"/>
      <c r="I84" s="238"/>
      <c r="J84" s="238"/>
      <c r="K84" s="238"/>
      <c r="L84" s="238"/>
      <c r="M84" s="238"/>
      <c r="N84" s="238"/>
    </row>
    <row r="86" spans="1:14" s="47" customFormat="1" ht="16.5" customHeight="1" x14ac:dyDescent="0.3">
      <c r="B86" s="263" t="s">
        <v>522</v>
      </c>
      <c r="C86" s="263"/>
      <c r="D86" s="263"/>
      <c r="E86" s="263"/>
      <c r="F86" s="263"/>
      <c r="G86" s="263"/>
      <c r="H86" s="263"/>
      <c r="I86" s="265"/>
      <c r="J86" s="185">
        <v>2024</v>
      </c>
      <c r="K86" s="263">
        <v>2023</v>
      </c>
      <c r="L86" s="263"/>
      <c r="M86" s="264">
        <v>2022</v>
      </c>
      <c r="N86" s="265"/>
    </row>
    <row r="87" spans="1:14" s="47" customFormat="1" ht="16.5" customHeight="1" x14ac:dyDescent="0.3">
      <c r="B87" s="263"/>
      <c r="C87" s="263"/>
      <c r="D87" s="263"/>
      <c r="E87" s="263"/>
      <c r="F87" s="263"/>
      <c r="G87" s="263"/>
      <c r="H87" s="263"/>
      <c r="I87" s="265"/>
      <c r="J87" s="185" t="s">
        <v>519</v>
      </c>
      <c r="K87" s="16" t="s">
        <v>24</v>
      </c>
      <c r="L87" s="16" t="s">
        <v>25</v>
      </c>
      <c r="M87" s="69" t="s">
        <v>24</v>
      </c>
      <c r="N87" s="70" t="s">
        <v>25</v>
      </c>
    </row>
    <row r="88" spans="1:14" ht="16.5" customHeight="1" x14ac:dyDescent="0.3">
      <c r="B88" s="247" t="s">
        <v>490</v>
      </c>
      <c r="C88" s="247"/>
      <c r="D88" s="247"/>
      <c r="E88" s="247"/>
      <c r="F88" s="247"/>
      <c r="G88" s="247"/>
      <c r="H88" s="247"/>
      <c r="I88" s="273"/>
      <c r="J88" s="59">
        <v>1374703.34</v>
      </c>
      <c r="K88" s="148" t="s">
        <v>45</v>
      </c>
      <c r="L88" s="148">
        <v>556636.69999999995</v>
      </c>
      <c r="M88" s="147" t="s">
        <v>45</v>
      </c>
      <c r="N88" s="150">
        <v>390258.25</v>
      </c>
    </row>
    <row r="89" spans="1:14" ht="16.5" customHeight="1" x14ac:dyDescent="0.3">
      <c r="B89" s="247" t="s">
        <v>850</v>
      </c>
      <c r="C89" s="247"/>
      <c r="D89" s="247"/>
      <c r="E89" s="247"/>
      <c r="F89" s="247"/>
      <c r="G89" s="247"/>
      <c r="H89" s="247"/>
      <c r="I89" s="273"/>
      <c r="J89" s="59">
        <v>0.14000000000000001</v>
      </c>
      <c r="K89" s="148" t="s">
        <v>45</v>
      </c>
      <c r="L89" s="148">
        <v>0.3</v>
      </c>
      <c r="M89" s="147" t="s">
        <v>45</v>
      </c>
      <c r="N89" s="150">
        <v>2.46</v>
      </c>
    </row>
    <row r="90" spans="1:14" ht="16.5" customHeight="1" x14ac:dyDescent="0.3">
      <c r="B90" s="268" t="s">
        <v>498</v>
      </c>
      <c r="C90" s="268"/>
      <c r="D90" s="268"/>
      <c r="E90" s="268"/>
      <c r="F90" s="268"/>
      <c r="G90" s="268"/>
      <c r="H90" s="268"/>
      <c r="I90" s="269"/>
      <c r="J90" s="189">
        <f t="shared" ref="J90:N90" si="2">SUM(J88:J89)</f>
        <v>1374703.48</v>
      </c>
      <c r="K90" s="163" t="s">
        <v>45</v>
      </c>
      <c r="L90" s="158">
        <f t="shared" si="2"/>
        <v>556637</v>
      </c>
      <c r="M90" s="163" t="s">
        <v>45</v>
      </c>
      <c r="N90" s="158">
        <f t="shared" si="2"/>
        <v>390260.71</v>
      </c>
    </row>
    <row r="93" spans="1:14" x14ac:dyDescent="0.3">
      <c r="A93" s="20"/>
      <c r="B93" s="21" t="s">
        <v>500</v>
      </c>
      <c r="C93" s="20"/>
      <c r="D93" s="20"/>
      <c r="E93" s="20"/>
      <c r="F93" s="20"/>
      <c r="G93" s="20"/>
      <c r="H93" s="20"/>
      <c r="I93" s="20"/>
      <c r="J93" s="20"/>
      <c r="K93" s="20"/>
      <c r="L93" s="20"/>
      <c r="M93" s="20"/>
      <c r="N93" s="20"/>
    </row>
    <row r="95" spans="1:14" s="47" customFormat="1" ht="13.5" x14ac:dyDescent="0.3">
      <c r="B95" s="262" t="s">
        <v>501</v>
      </c>
      <c r="C95" s="262"/>
      <c r="D95" s="262"/>
      <c r="E95" s="262"/>
      <c r="F95" s="262"/>
      <c r="G95" s="262"/>
      <c r="H95" s="262"/>
      <c r="I95" s="262"/>
      <c r="J95" s="185">
        <v>2024</v>
      </c>
      <c r="K95" s="263">
        <v>2023</v>
      </c>
      <c r="L95" s="263"/>
      <c r="M95" s="264">
        <v>2022</v>
      </c>
      <c r="N95" s="265"/>
    </row>
    <row r="96" spans="1:14" s="47" customFormat="1" ht="13.5" x14ac:dyDescent="0.3">
      <c r="B96" s="262"/>
      <c r="C96" s="262"/>
      <c r="D96" s="262"/>
      <c r="E96" s="262"/>
      <c r="F96" s="262"/>
      <c r="G96" s="262"/>
      <c r="H96" s="262"/>
      <c r="I96" s="262"/>
      <c r="J96" s="185" t="s">
        <v>519</v>
      </c>
      <c r="K96" s="16" t="s">
        <v>24</v>
      </c>
      <c r="L96" s="16" t="s">
        <v>25</v>
      </c>
      <c r="M96" s="69" t="s">
        <v>24</v>
      </c>
      <c r="N96" s="70" t="s">
        <v>25</v>
      </c>
    </row>
    <row r="97" spans="1:14" x14ac:dyDescent="0.3">
      <c r="B97" s="247" t="s">
        <v>303</v>
      </c>
      <c r="C97" s="247"/>
      <c r="D97" s="247"/>
      <c r="E97" s="247"/>
      <c r="F97" s="247"/>
      <c r="G97" s="247"/>
      <c r="H97" s="247"/>
      <c r="I97" s="247"/>
      <c r="J97" s="126">
        <v>0.46700000000000003</v>
      </c>
      <c r="K97" s="258">
        <v>0.37</v>
      </c>
      <c r="L97" s="103" t="s">
        <v>45</v>
      </c>
      <c r="M97" s="258">
        <v>0.16</v>
      </c>
      <c r="N97" s="105" t="s">
        <v>45</v>
      </c>
    </row>
    <row r="98" spans="1:14" x14ac:dyDescent="0.3">
      <c r="B98" s="247" t="s">
        <v>306</v>
      </c>
      <c r="C98" s="247"/>
      <c r="D98" s="247"/>
      <c r="E98" s="247"/>
      <c r="F98" s="247"/>
      <c r="G98" s="247"/>
      <c r="H98" s="247"/>
      <c r="I98" s="247"/>
      <c r="J98" s="126">
        <v>0.14030000000000001</v>
      </c>
      <c r="K98" s="259"/>
      <c r="L98" s="103" t="s">
        <v>45</v>
      </c>
      <c r="M98" s="259"/>
      <c r="N98" s="105" t="s">
        <v>45</v>
      </c>
    </row>
    <row r="99" spans="1:14" x14ac:dyDescent="0.3">
      <c r="B99" s="247" t="s">
        <v>467</v>
      </c>
      <c r="C99" s="247"/>
      <c r="D99" s="247"/>
      <c r="E99" s="247"/>
      <c r="F99" s="247"/>
      <c r="G99" s="247"/>
      <c r="H99" s="247"/>
      <c r="I99" s="247"/>
      <c r="J99" s="126">
        <v>1.1879999999999999</v>
      </c>
      <c r="K99" s="103">
        <v>0.1</v>
      </c>
      <c r="L99" s="103" t="s">
        <v>45</v>
      </c>
      <c r="M99" s="104" t="s">
        <v>45</v>
      </c>
      <c r="N99" s="105" t="s">
        <v>45</v>
      </c>
    </row>
    <row r="100" spans="1:14" s="184" customFormat="1" ht="13.5" x14ac:dyDescent="0.3">
      <c r="B100" s="266" t="s">
        <v>502</v>
      </c>
      <c r="C100" s="266"/>
      <c r="D100" s="266"/>
      <c r="E100" s="266"/>
      <c r="F100" s="266"/>
      <c r="G100" s="266"/>
      <c r="H100" s="266"/>
      <c r="I100" s="266"/>
      <c r="J100" s="266"/>
      <c r="K100" s="266"/>
      <c r="L100" s="266"/>
      <c r="M100" s="266"/>
      <c r="N100" s="266"/>
    </row>
    <row r="101" spans="1:14" s="184" customFormat="1" ht="13.5" x14ac:dyDescent="0.3">
      <c r="B101" s="267"/>
      <c r="C101" s="267"/>
      <c r="D101" s="267"/>
      <c r="E101" s="267"/>
      <c r="F101" s="267"/>
      <c r="G101" s="267"/>
      <c r="H101" s="267"/>
      <c r="I101" s="267"/>
      <c r="J101" s="267"/>
      <c r="K101" s="267"/>
      <c r="L101" s="267"/>
      <c r="M101" s="267"/>
      <c r="N101" s="267"/>
    </row>
    <row r="104" spans="1:14" x14ac:dyDescent="0.3">
      <c r="A104" s="20"/>
      <c r="B104" s="21" t="s">
        <v>171</v>
      </c>
      <c r="C104" s="20"/>
      <c r="D104" s="20"/>
      <c r="E104" s="20"/>
      <c r="F104" s="20"/>
      <c r="G104" s="20"/>
      <c r="H104" s="20"/>
      <c r="I104" s="20"/>
      <c r="J104" s="20"/>
      <c r="K104" s="20"/>
      <c r="L104" s="20"/>
      <c r="M104" s="20"/>
      <c r="N104" s="20"/>
    </row>
    <row r="105" spans="1:14" x14ac:dyDescent="0.3">
      <c r="A105" s="20"/>
      <c r="B105" s="21" t="s">
        <v>635</v>
      </c>
      <c r="C105" s="20"/>
      <c r="D105" s="20"/>
      <c r="E105" s="20"/>
      <c r="F105" s="20"/>
      <c r="G105" s="20"/>
      <c r="H105" s="20"/>
      <c r="I105" s="20"/>
      <c r="J105" s="20"/>
      <c r="K105" s="20"/>
      <c r="L105" s="20"/>
      <c r="M105" s="20"/>
      <c r="N105" s="20"/>
    </row>
    <row r="107" spans="1:14" ht="14.25" customHeight="1" x14ac:dyDescent="0.3">
      <c r="B107" s="238" t="s">
        <v>851</v>
      </c>
      <c r="C107" s="238"/>
      <c r="D107" s="238"/>
      <c r="E107" s="238"/>
      <c r="F107" s="238"/>
      <c r="G107" s="238"/>
      <c r="H107" s="238"/>
      <c r="I107" s="238"/>
      <c r="J107" s="238"/>
      <c r="K107" s="238"/>
      <c r="L107" s="238"/>
      <c r="M107" s="238"/>
      <c r="N107" s="238"/>
    </row>
    <row r="108" spans="1:14" ht="14.25" customHeight="1" x14ac:dyDescent="0.3">
      <c r="B108" s="238"/>
      <c r="C108" s="238"/>
      <c r="D108" s="238"/>
      <c r="E108" s="238"/>
      <c r="F108" s="238"/>
      <c r="G108" s="238"/>
      <c r="H108" s="238"/>
      <c r="I108" s="238"/>
      <c r="J108" s="238"/>
      <c r="K108" s="238"/>
      <c r="L108" s="238"/>
      <c r="M108" s="238"/>
      <c r="N108" s="238"/>
    </row>
    <row r="109" spans="1:14" ht="14.25" customHeight="1" x14ac:dyDescent="0.3">
      <c r="B109" s="238"/>
      <c r="C109" s="238"/>
      <c r="D109" s="238"/>
      <c r="E109" s="238"/>
      <c r="F109" s="238"/>
      <c r="G109" s="238"/>
      <c r="H109" s="238"/>
      <c r="I109" s="238"/>
      <c r="J109" s="238"/>
      <c r="K109" s="238"/>
      <c r="L109" s="238"/>
      <c r="M109" s="238"/>
      <c r="N109" s="238"/>
    </row>
    <row r="110" spans="1:14" ht="14.25" customHeight="1" x14ac:dyDescent="0.3">
      <c r="B110" s="238"/>
      <c r="C110" s="238"/>
      <c r="D110" s="238"/>
      <c r="E110" s="238"/>
      <c r="F110" s="238"/>
      <c r="G110" s="238"/>
      <c r="H110" s="238"/>
      <c r="I110" s="238"/>
      <c r="J110" s="238"/>
      <c r="K110" s="238"/>
      <c r="L110" s="238"/>
      <c r="M110" s="238"/>
      <c r="N110" s="238"/>
    </row>
    <row r="111" spans="1:14" ht="14.25" customHeight="1" x14ac:dyDescent="0.3">
      <c r="B111" s="238"/>
      <c r="C111" s="238"/>
      <c r="D111" s="238"/>
      <c r="E111" s="238"/>
      <c r="F111" s="238"/>
      <c r="G111" s="238"/>
      <c r="H111" s="238"/>
      <c r="I111" s="238"/>
      <c r="J111" s="238"/>
      <c r="K111" s="238"/>
      <c r="L111" s="238"/>
      <c r="M111" s="238"/>
      <c r="N111" s="238"/>
    </row>
    <row r="112" spans="1:14" ht="14.25" customHeight="1" x14ac:dyDescent="0.3">
      <c r="B112" s="238"/>
      <c r="C112" s="238"/>
      <c r="D112" s="238"/>
      <c r="E112" s="238"/>
      <c r="F112" s="238"/>
      <c r="G112" s="238"/>
      <c r="H112" s="238"/>
      <c r="I112" s="238"/>
      <c r="J112" s="238"/>
      <c r="K112" s="238"/>
      <c r="L112" s="238"/>
      <c r="M112" s="238"/>
      <c r="N112" s="238"/>
    </row>
    <row r="113" spans="1:16" x14ac:dyDescent="0.3">
      <c r="B113" s="238"/>
      <c r="C113" s="238"/>
      <c r="D113" s="238"/>
      <c r="E113" s="238"/>
      <c r="F113" s="238"/>
      <c r="G113" s="238"/>
      <c r="H113" s="238"/>
      <c r="I113" s="238"/>
      <c r="J113" s="238"/>
      <c r="K113" s="238"/>
      <c r="L113" s="238"/>
      <c r="M113" s="238"/>
      <c r="N113" s="238"/>
    </row>
    <row r="115" spans="1:16" s="47" customFormat="1" ht="16.5" customHeight="1" x14ac:dyDescent="0.3">
      <c r="B115" s="262" t="s">
        <v>852</v>
      </c>
      <c r="C115" s="262"/>
      <c r="D115" s="262"/>
      <c r="E115" s="262"/>
      <c r="F115" s="262"/>
      <c r="G115" s="262"/>
      <c r="H115" s="262"/>
      <c r="I115" s="262"/>
      <c r="J115" s="185">
        <v>2024</v>
      </c>
      <c r="K115" s="263">
        <v>2023</v>
      </c>
      <c r="L115" s="263"/>
      <c r="M115" s="264">
        <v>2022</v>
      </c>
      <c r="N115" s="265"/>
    </row>
    <row r="116" spans="1:16" s="47" customFormat="1" ht="16.5" customHeight="1" x14ac:dyDescent="0.3">
      <c r="B116" s="262"/>
      <c r="C116" s="262"/>
      <c r="D116" s="262"/>
      <c r="E116" s="262"/>
      <c r="F116" s="262"/>
      <c r="G116" s="262"/>
      <c r="H116" s="262"/>
      <c r="I116" s="262"/>
      <c r="J116" s="185" t="s">
        <v>519</v>
      </c>
      <c r="K116" s="16" t="s">
        <v>24</v>
      </c>
      <c r="L116" s="16" t="s">
        <v>25</v>
      </c>
      <c r="M116" s="69" t="s">
        <v>24</v>
      </c>
      <c r="N116" s="70" t="s">
        <v>25</v>
      </c>
    </row>
    <row r="117" spans="1:16" ht="16.5" customHeight="1" x14ac:dyDescent="0.3">
      <c r="B117" s="247" t="s">
        <v>503</v>
      </c>
      <c r="C117" s="247"/>
      <c r="D117" s="247"/>
      <c r="E117" s="247"/>
      <c r="F117" s="247"/>
      <c r="G117" s="247"/>
      <c r="H117" s="247"/>
      <c r="I117" s="247"/>
      <c r="J117" s="186">
        <v>733683.1</v>
      </c>
      <c r="K117" s="60">
        <v>410585.31699999998</v>
      </c>
      <c r="L117" s="60">
        <v>75749.981</v>
      </c>
      <c r="M117" s="61">
        <v>82613</v>
      </c>
      <c r="N117" s="62">
        <v>66003.600000000006</v>
      </c>
      <c r="P117" s="22"/>
    </row>
    <row r="118" spans="1:16" ht="16.5" customHeight="1" x14ac:dyDescent="0.3">
      <c r="B118" s="247" t="s">
        <v>504</v>
      </c>
      <c r="C118" s="247"/>
      <c r="D118" s="247"/>
      <c r="E118" s="247"/>
      <c r="F118" s="247"/>
      <c r="G118" s="247"/>
      <c r="H118" s="247"/>
      <c r="I118" s="247"/>
      <c r="J118" s="186">
        <v>8675.17</v>
      </c>
      <c r="K118" s="60">
        <v>0</v>
      </c>
      <c r="L118" s="60">
        <v>0</v>
      </c>
      <c r="M118" s="61">
        <v>0</v>
      </c>
      <c r="N118" s="62">
        <v>0</v>
      </c>
    </row>
    <row r="119" spans="1:16" ht="16.5" customHeight="1" x14ac:dyDescent="0.3">
      <c r="B119" s="247" t="s">
        <v>505</v>
      </c>
      <c r="C119" s="247"/>
      <c r="D119" s="247"/>
      <c r="E119" s="247"/>
      <c r="F119" s="247"/>
      <c r="G119" s="247"/>
      <c r="H119" s="247"/>
      <c r="I119" s="247"/>
      <c r="J119" s="186">
        <v>0</v>
      </c>
      <c r="K119" s="60">
        <v>0</v>
      </c>
      <c r="L119" s="60">
        <v>0</v>
      </c>
      <c r="M119" s="61">
        <v>0</v>
      </c>
      <c r="N119" s="62">
        <v>0</v>
      </c>
    </row>
    <row r="120" spans="1:16" s="184" customFormat="1" ht="13.5" x14ac:dyDescent="0.3">
      <c r="B120" s="266" t="s">
        <v>853</v>
      </c>
      <c r="C120" s="266"/>
      <c r="D120" s="266"/>
      <c r="E120" s="266"/>
      <c r="F120" s="266"/>
      <c r="G120" s="266"/>
      <c r="H120" s="266"/>
      <c r="I120" s="266"/>
      <c r="J120" s="266"/>
      <c r="K120" s="266"/>
      <c r="L120" s="266"/>
      <c r="M120" s="266"/>
      <c r="N120" s="266"/>
    </row>
    <row r="121" spans="1:16" s="184" customFormat="1" ht="13.5" x14ac:dyDescent="0.3">
      <c r="B121" s="267"/>
      <c r="C121" s="267"/>
      <c r="D121" s="267"/>
      <c r="E121" s="267"/>
      <c r="F121" s="267"/>
      <c r="G121" s="267"/>
      <c r="H121" s="267"/>
      <c r="I121" s="267"/>
      <c r="J121" s="267"/>
      <c r="K121" s="267"/>
      <c r="L121" s="267"/>
      <c r="M121" s="267"/>
      <c r="N121" s="267"/>
    </row>
    <row r="124" spans="1:16" x14ac:dyDescent="0.3">
      <c r="A124" s="20"/>
      <c r="B124" s="21" t="s">
        <v>173</v>
      </c>
      <c r="C124" s="20"/>
      <c r="D124" s="20"/>
      <c r="E124" s="20"/>
      <c r="F124" s="20"/>
      <c r="G124" s="20"/>
      <c r="H124" s="20"/>
      <c r="I124" s="20"/>
      <c r="J124" s="20"/>
      <c r="K124" s="20"/>
      <c r="L124" s="20"/>
      <c r="M124" s="20"/>
      <c r="N124" s="20"/>
    </row>
    <row r="126" spans="1:16" s="47" customFormat="1" ht="13.5" customHeight="1" x14ac:dyDescent="0.3">
      <c r="B126" s="262" t="s">
        <v>854</v>
      </c>
      <c r="C126" s="262"/>
      <c r="D126" s="262"/>
      <c r="E126" s="262"/>
      <c r="F126" s="262"/>
      <c r="G126" s="262"/>
      <c r="H126" s="262"/>
      <c r="I126" s="262"/>
      <c r="J126" s="185">
        <v>2024</v>
      </c>
      <c r="K126" s="263">
        <v>2023</v>
      </c>
      <c r="L126" s="263"/>
      <c r="M126" s="264">
        <v>2022</v>
      </c>
      <c r="N126" s="265"/>
    </row>
    <row r="127" spans="1:16" s="47" customFormat="1" ht="13.5" x14ac:dyDescent="0.3">
      <c r="B127" s="245"/>
      <c r="C127" s="245"/>
      <c r="D127" s="245"/>
      <c r="E127" s="245"/>
      <c r="F127" s="245"/>
      <c r="G127" s="245"/>
      <c r="H127" s="245"/>
      <c r="I127" s="245"/>
      <c r="J127" s="185" t="s">
        <v>519</v>
      </c>
      <c r="K127" s="16" t="s">
        <v>24</v>
      </c>
      <c r="L127" s="16" t="s">
        <v>25</v>
      </c>
      <c r="M127" s="69" t="s">
        <v>24</v>
      </c>
      <c r="N127" s="70" t="s">
        <v>25</v>
      </c>
    </row>
    <row r="128" spans="1:16" x14ac:dyDescent="0.3">
      <c r="B128" s="247" t="s">
        <v>506</v>
      </c>
      <c r="C128" s="247"/>
      <c r="D128" s="247"/>
      <c r="E128" s="247"/>
      <c r="F128" s="247"/>
      <c r="G128" s="247"/>
      <c r="H128" s="247"/>
      <c r="I128" s="247"/>
      <c r="J128" s="186">
        <v>528537.32999999996</v>
      </c>
      <c r="K128" s="60">
        <v>297708.42800000001</v>
      </c>
      <c r="L128" s="60">
        <v>73633.7</v>
      </c>
      <c r="M128" s="147" t="s">
        <v>45</v>
      </c>
      <c r="N128" s="62">
        <v>64200.6</v>
      </c>
    </row>
    <row r="129" spans="1:14" x14ac:dyDescent="0.3">
      <c r="B129" s="247" t="s">
        <v>507</v>
      </c>
      <c r="C129" s="247"/>
      <c r="D129" s="247"/>
      <c r="E129" s="247"/>
      <c r="F129" s="247"/>
      <c r="G129" s="247"/>
      <c r="H129" s="247"/>
      <c r="I129" s="247"/>
      <c r="J129" s="186">
        <v>203242.52</v>
      </c>
      <c r="K129" s="60">
        <v>110751.193</v>
      </c>
      <c r="L129" s="60">
        <v>113.3</v>
      </c>
      <c r="M129" s="147" t="s">
        <v>45</v>
      </c>
      <c r="N129" s="62">
        <v>70.7</v>
      </c>
    </row>
    <row r="130" spans="1:14" x14ac:dyDescent="0.3">
      <c r="B130" s="247" t="s">
        <v>508</v>
      </c>
      <c r="C130" s="247"/>
      <c r="D130" s="247"/>
      <c r="E130" s="247"/>
      <c r="F130" s="247"/>
      <c r="G130" s="247"/>
      <c r="H130" s="247"/>
      <c r="I130" s="247"/>
      <c r="J130" s="186">
        <v>697.85</v>
      </c>
      <c r="K130" s="60">
        <v>473.83100000000002</v>
      </c>
      <c r="L130" s="60">
        <v>279.39999999999998</v>
      </c>
      <c r="M130" s="147" t="s">
        <v>45</v>
      </c>
      <c r="N130" s="62">
        <v>158.6</v>
      </c>
    </row>
    <row r="131" spans="1:14" x14ac:dyDescent="0.3">
      <c r="B131" s="247" t="s">
        <v>509</v>
      </c>
      <c r="C131" s="247"/>
      <c r="D131" s="247"/>
      <c r="E131" s="247"/>
      <c r="F131" s="247"/>
      <c r="G131" s="247"/>
      <c r="H131" s="247"/>
      <c r="I131" s="247"/>
      <c r="J131" s="186">
        <v>1205.3900000000001</v>
      </c>
      <c r="K131" s="60">
        <v>1651.865</v>
      </c>
      <c r="L131" s="60">
        <v>1723.6</v>
      </c>
      <c r="M131" s="147" t="s">
        <v>45</v>
      </c>
      <c r="N131" s="62">
        <v>1573.7</v>
      </c>
    </row>
    <row r="132" spans="1:14" x14ac:dyDescent="0.3">
      <c r="B132" s="268" t="s">
        <v>23</v>
      </c>
      <c r="C132" s="268"/>
      <c r="D132" s="268"/>
      <c r="E132" s="268"/>
      <c r="F132" s="268"/>
      <c r="G132" s="268">
        <f t="shared" ref="G132:L132" si="3">SUM(G128:G131)</f>
        <v>0</v>
      </c>
      <c r="H132" s="268">
        <f t="shared" si="3"/>
        <v>0</v>
      </c>
      <c r="I132" s="269">
        <f t="shared" si="3"/>
        <v>0</v>
      </c>
      <c r="J132" s="189">
        <f t="shared" si="3"/>
        <v>733683.09</v>
      </c>
      <c r="K132" s="158">
        <f t="shared" si="3"/>
        <v>410585.31700000004</v>
      </c>
      <c r="L132" s="158">
        <f t="shared" si="3"/>
        <v>75750</v>
      </c>
      <c r="M132" s="157">
        <v>82613</v>
      </c>
      <c r="N132" s="159">
        <f>SUM(N128:N131)</f>
        <v>66003.599999999991</v>
      </c>
    </row>
    <row r="133" spans="1:14" x14ac:dyDescent="0.3">
      <c r="B133" s="247" t="s">
        <v>523</v>
      </c>
      <c r="C133" s="247"/>
      <c r="D133" s="247"/>
      <c r="E133" s="247"/>
      <c r="F133" s="247"/>
      <c r="G133" s="247"/>
      <c r="H133" s="247"/>
      <c r="I133" s="247"/>
      <c r="J133" s="190">
        <v>0.2770167702788407</v>
      </c>
      <c r="K133" s="180">
        <v>0.26973977980805386</v>
      </c>
      <c r="L133" s="180">
        <v>1.4957095709570956E-3</v>
      </c>
      <c r="M133" s="181" t="s">
        <v>45</v>
      </c>
      <c r="N133" s="179">
        <v>1.0711536946469589E-3</v>
      </c>
    </row>
    <row r="134" spans="1:14" x14ac:dyDescent="0.3">
      <c r="B134" s="247" t="s">
        <v>524</v>
      </c>
      <c r="C134" s="247"/>
      <c r="D134" s="247"/>
      <c r="E134" s="247"/>
      <c r="F134" s="247"/>
      <c r="G134" s="247"/>
      <c r="H134" s="247"/>
      <c r="I134" s="247"/>
      <c r="J134" s="180">
        <v>0</v>
      </c>
      <c r="K134" s="180" t="s">
        <v>45</v>
      </c>
      <c r="L134" s="180">
        <v>0</v>
      </c>
      <c r="M134" s="181" t="s">
        <v>45</v>
      </c>
      <c r="N134" s="179">
        <v>0</v>
      </c>
    </row>
    <row r="135" spans="1:14" s="184" customFormat="1" ht="13.5" x14ac:dyDescent="0.3">
      <c r="B135" s="266" t="s">
        <v>853</v>
      </c>
      <c r="C135" s="266"/>
      <c r="D135" s="266"/>
      <c r="E135" s="266"/>
      <c r="F135" s="266"/>
      <c r="G135" s="266"/>
      <c r="H135" s="266"/>
      <c r="I135" s="266"/>
      <c r="J135" s="266"/>
      <c r="K135" s="266"/>
      <c r="L135" s="266"/>
      <c r="M135" s="266"/>
      <c r="N135" s="266"/>
    </row>
    <row r="136" spans="1:14" s="184" customFormat="1" ht="13.5" x14ac:dyDescent="0.3">
      <c r="B136" s="267"/>
      <c r="C136" s="267"/>
      <c r="D136" s="267"/>
      <c r="E136" s="267"/>
      <c r="F136" s="267"/>
      <c r="G136" s="267"/>
      <c r="H136" s="267"/>
      <c r="I136" s="267"/>
      <c r="J136" s="267"/>
      <c r="K136" s="267"/>
      <c r="L136" s="267"/>
      <c r="M136" s="267"/>
      <c r="N136" s="267"/>
    </row>
    <row r="139" spans="1:14" x14ac:dyDescent="0.3">
      <c r="A139" s="20"/>
      <c r="B139" s="261" t="s">
        <v>174</v>
      </c>
      <c r="C139" s="261"/>
      <c r="D139" s="261"/>
      <c r="E139" s="261"/>
      <c r="F139" s="261"/>
      <c r="G139" s="261"/>
      <c r="H139" s="261"/>
      <c r="I139" s="261"/>
      <c r="J139" s="261"/>
      <c r="K139" s="261"/>
      <c r="L139" s="261"/>
      <c r="M139" s="261"/>
      <c r="N139" s="261"/>
    </row>
    <row r="140" spans="1:14" x14ac:dyDescent="0.3">
      <c r="A140" s="20"/>
      <c r="B140" s="261"/>
      <c r="C140" s="261"/>
      <c r="D140" s="261"/>
      <c r="E140" s="261"/>
      <c r="F140" s="261"/>
      <c r="G140" s="261"/>
      <c r="H140" s="261"/>
      <c r="I140" s="261"/>
      <c r="J140" s="261"/>
      <c r="K140" s="261"/>
      <c r="L140" s="261"/>
      <c r="M140" s="261"/>
      <c r="N140" s="261"/>
    </row>
    <row r="142" spans="1:14" s="47" customFormat="1" ht="13.5" customHeight="1" x14ac:dyDescent="0.3">
      <c r="B142" s="263" t="s">
        <v>855</v>
      </c>
      <c r="C142" s="263"/>
      <c r="D142" s="263"/>
      <c r="E142" s="263"/>
      <c r="F142" s="263"/>
      <c r="G142" s="263"/>
      <c r="H142" s="263"/>
      <c r="I142" s="263"/>
      <c r="J142" s="185">
        <v>2024</v>
      </c>
      <c r="K142" s="263">
        <v>2023</v>
      </c>
      <c r="L142" s="263"/>
      <c r="M142" s="264">
        <v>2022</v>
      </c>
      <c r="N142" s="265"/>
    </row>
    <row r="143" spans="1:14" s="47" customFormat="1" ht="13.5" x14ac:dyDescent="0.3">
      <c r="B143" s="274"/>
      <c r="C143" s="274"/>
      <c r="D143" s="274"/>
      <c r="E143" s="274"/>
      <c r="F143" s="274"/>
      <c r="G143" s="274"/>
      <c r="H143" s="274"/>
      <c r="I143" s="274"/>
      <c r="J143" s="185" t="s">
        <v>519</v>
      </c>
      <c r="K143" s="16" t="s">
        <v>24</v>
      </c>
      <c r="L143" s="16" t="s">
        <v>25</v>
      </c>
      <c r="M143" s="69" t="s">
        <v>24</v>
      </c>
      <c r="N143" s="70" t="s">
        <v>25</v>
      </c>
    </row>
    <row r="144" spans="1:14" x14ac:dyDescent="0.3">
      <c r="B144" s="247" t="s">
        <v>510</v>
      </c>
      <c r="C144" s="247"/>
      <c r="D144" s="247"/>
      <c r="E144" s="247"/>
      <c r="F144" s="247"/>
      <c r="G144" s="247"/>
      <c r="H144" s="247"/>
      <c r="I144" s="247"/>
      <c r="J144" s="59">
        <v>100158.112437</v>
      </c>
      <c r="K144" s="148" t="s">
        <v>45</v>
      </c>
      <c r="L144" s="148">
        <v>5841.1</v>
      </c>
      <c r="M144" s="147" t="s">
        <v>45</v>
      </c>
      <c r="N144" s="150">
        <v>7303.6</v>
      </c>
    </row>
    <row r="145" spans="1:14" x14ac:dyDescent="0.3">
      <c r="B145" s="247" t="s">
        <v>511</v>
      </c>
      <c r="C145" s="247"/>
      <c r="D145" s="247"/>
      <c r="E145" s="247"/>
      <c r="F145" s="247"/>
      <c r="G145" s="247"/>
      <c r="H145" s="247"/>
      <c r="I145" s="247"/>
      <c r="J145" s="59">
        <v>440873.30674000003</v>
      </c>
      <c r="K145" s="148" t="s">
        <v>45</v>
      </c>
      <c r="L145" s="148">
        <v>68185.100000000006</v>
      </c>
      <c r="M145" s="147" t="s">
        <v>45</v>
      </c>
      <c r="N145" s="150">
        <v>57104.3</v>
      </c>
    </row>
    <row r="146" spans="1:14" x14ac:dyDescent="0.3">
      <c r="B146" s="247" t="s">
        <v>512</v>
      </c>
      <c r="C146" s="247"/>
      <c r="D146" s="247"/>
      <c r="E146" s="247"/>
      <c r="F146" s="247"/>
      <c r="G146" s="247"/>
      <c r="H146" s="247"/>
      <c r="I146" s="247"/>
      <c r="J146" s="59">
        <v>190328.45085699996</v>
      </c>
      <c r="K146" s="148" t="s">
        <v>45</v>
      </c>
      <c r="L146" s="148">
        <v>1732.7</v>
      </c>
      <c r="M146" s="147" t="s">
        <v>45</v>
      </c>
      <c r="N146" s="150">
        <v>1503.7</v>
      </c>
    </row>
    <row r="147" spans="1:14" x14ac:dyDescent="0.3">
      <c r="B147" s="247" t="s">
        <v>136</v>
      </c>
      <c r="C147" s="247"/>
      <c r="D147" s="247"/>
      <c r="E147" s="247"/>
      <c r="F147" s="247"/>
      <c r="G147" s="247"/>
      <c r="H147" s="247"/>
      <c r="I147" s="247"/>
      <c r="J147" s="59">
        <v>2323.186342</v>
      </c>
      <c r="K147" s="148" t="s">
        <v>45</v>
      </c>
      <c r="L147" s="148">
        <v>0</v>
      </c>
      <c r="M147" s="147" t="s">
        <v>45</v>
      </c>
      <c r="N147" s="150">
        <v>0</v>
      </c>
    </row>
    <row r="148" spans="1:14" x14ac:dyDescent="0.3">
      <c r="B148" s="268" t="s">
        <v>23</v>
      </c>
      <c r="C148" s="268"/>
      <c r="D148" s="268"/>
      <c r="E148" s="268"/>
      <c r="F148" s="268"/>
      <c r="G148" s="268"/>
      <c r="H148" s="268"/>
      <c r="I148" s="269"/>
      <c r="J148" s="191">
        <f>SUM(J144:J147)</f>
        <v>733683.05637600005</v>
      </c>
      <c r="K148" s="163" t="s">
        <v>45</v>
      </c>
      <c r="L148" s="163">
        <v>75758.900000000009</v>
      </c>
      <c r="M148" s="162" t="s">
        <v>45</v>
      </c>
      <c r="N148" s="164">
        <v>65911.600000000006</v>
      </c>
    </row>
    <row r="149" spans="1:14" s="184" customFormat="1" ht="13.5" x14ac:dyDescent="0.3">
      <c r="B149" s="266" t="s">
        <v>853</v>
      </c>
      <c r="C149" s="266"/>
      <c r="D149" s="266"/>
      <c r="E149" s="266"/>
      <c r="F149" s="266"/>
      <c r="G149" s="266"/>
      <c r="H149" s="266"/>
      <c r="I149" s="266"/>
      <c r="J149" s="266"/>
      <c r="K149" s="266"/>
      <c r="L149" s="266"/>
      <c r="M149" s="266"/>
      <c r="N149" s="266"/>
    </row>
    <row r="150" spans="1:14" s="184" customFormat="1" ht="13.5" x14ac:dyDescent="0.3">
      <c r="B150" s="267"/>
      <c r="C150" s="267"/>
      <c r="D150" s="267"/>
      <c r="E150" s="267"/>
      <c r="F150" s="267"/>
      <c r="G150" s="267"/>
      <c r="H150" s="267"/>
      <c r="I150" s="267"/>
      <c r="J150" s="267"/>
      <c r="K150" s="267"/>
      <c r="L150" s="267"/>
      <c r="M150" s="267"/>
      <c r="N150" s="267"/>
    </row>
    <row r="153" spans="1:14" x14ac:dyDescent="0.3">
      <c r="A153" s="20"/>
      <c r="B153" s="21" t="s">
        <v>172</v>
      </c>
      <c r="C153" s="20"/>
      <c r="D153" s="20"/>
      <c r="E153" s="20"/>
      <c r="F153" s="20"/>
      <c r="G153" s="20"/>
      <c r="H153" s="20"/>
      <c r="I153" s="20"/>
      <c r="J153" s="20"/>
      <c r="K153" s="20"/>
      <c r="L153" s="20"/>
      <c r="M153" s="20"/>
      <c r="N153" s="20"/>
    </row>
    <row r="154" spans="1:14" x14ac:dyDescent="0.3">
      <c r="A154" s="20"/>
      <c r="B154" s="21" t="s">
        <v>635</v>
      </c>
      <c r="C154" s="20"/>
      <c r="D154" s="20"/>
      <c r="E154" s="20"/>
      <c r="F154" s="20"/>
      <c r="G154" s="20"/>
      <c r="H154" s="20"/>
      <c r="I154" s="20"/>
      <c r="J154" s="20"/>
      <c r="K154" s="20"/>
      <c r="L154" s="20"/>
      <c r="M154" s="20"/>
      <c r="N154" s="20"/>
    </row>
    <row r="156" spans="1:14" ht="14.25" customHeight="1" x14ac:dyDescent="0.3">
      <c r="B156" s="238" t="s">
        <v>857</v>
      </c>
      <c r="C156" s="238"/>
      <c r="D156" s="238"/>
      <c r="E156" s="238"/>
      <c r="F156" s="238"/>
      <c r="G156" s="238"/>
      <c r="H156" s="238"/>
      <c r="I156" s="238"/>
      <c r="J156" s="238"/>
      <c r="K156" s="238"/>
      <c r="L156" s="238"/>
      <c r="M156" s="238"/>
      <c r="N156" s="238"/>
    </row>
    <row r="157" spans="1:14" x14ac:dyDescent="0.3">
      <c r="B157" s="238"/>
      <c r="C157" s="238"/>
      <c r="D157" s="238"/>
      <c r="E157" s="238"/>
      <c r="F157" s="238"/>
      <c r="G157" s="238"/>
      <c r="H157" s="238"/>
      <c r="I157" s="238"/>
      <c r="J157" s="238"/>
      <c r="K157" s="238"/>
      <c r="L157" s="238"/>
      <c r="M157" s="238"/>
      <c r="N157" s="238"/>
    </row>
    <row r="158" spans="1:14" x14ac:dyDescent="0.3">
      <c r="B158" s="238"/>
      <c r="C158" s="238"/>
      <c r="D158" s="238"/>
      <c r="E158" s="238"/>
      <c r="F158" s="238"/>
      <c r="G158" s="238"/>
      <c r="H158" s="238"/>
      <c r="I158" s="238"/>
      <c r="J158" s="238"/>
      <c r="K158" s="238"/>
      <c r="L158" s="238"/>
      <c r="M158" s="238"/>
      <c r="N158" s="238"/>
    </row>
    <row r="159" spans="1:14" x14ac:dyDescent="0.3">
      <c r="B159" s="238"/>
      <c r="C159" s="238"/>
      <c r="D159" s="238"/>
      <c r="E159" s="238"/>
      <c r="F159" s="238"/>
      <c r="G159" s="238"/>
      <c r="H159" s="238"/>
      <c r="I159" s="238"/>
      <c r="J159" s="238"/>
      <c r="K159" s="238"/>
      <c r="L159" s="238"/>
      <c r="M159" s="238"/>
      <c r="N159" s="238"/>
    </row>
    <row r="160" spans="1:14" x14ac:dyDescent="0.3">
      <c r="B160" s="238"/>
      <c r="C160" s="238"/>
      <c r="D160" s="238"/>
      <c r="E160" s="238"/>
      <c r="F160" s="238"/>
      <c r="G160" s="238"/>
      <c r="H160" s="238"/>
      <c r="I160" s="238"/>
      <c r="J160" s="238"/>
      <c r="K160" s="238"/>
      <c r="L160" s="238"/>
      <c r="M160" s="238"/>
      <c r="N160" s="238"/>
    </row>
    <row r="161" spans="1:14" x14ac:dyDescent="0.3">
      <c r="B161" s="238"/>
      <c r="C161" s="238"/>
      <c r="D161" s="238"/>
      <c r="E161" s="238"/>
      <c r="F161" s="238"/>
      <c r="G161" s="238"/>
      <c r="H161" s="238"/>
      <c r="I161" s="238"/>
      <c r="J161" s="238"/>
      <c r="K161" s="238"/>
      <c r="L161" s="238"/>
      <c r="M161" s="238"/>
      <c r="N161" s="238"/>
    </row>
    <row r="163" spans="1:14" s="47" customFormat="1" ht="13.5" customHeight="1" x14ac:dyDescent="0.3">
      <c r="B163" s="262" t="s">
        <v>856</v>
      </c>
      <c r="C163" s="262"/>
      <c r="D163" s="262"/>
      <c r="E163" s="262"/>
      <c r="F163" s="262"/>
      <c r="G163" s="262"/>
      <c r="H163" s="262"/>
      <c r="I163" s="262"/>
      <c r="J163" s="185">
        <v>2024</v>
      </c>
      <c r="K163" s="263">
        <v>2023</v>
      </c>
      <c r="L163" s="263"/>
      <c r="M163" s="264">
        <v>2022</v>
      </c>
      <c r="N163" s="265"/>
    </row>
    <row r="164" spans="1:14" s="47" customFormat="1" ht="13.5" x14ac:dyDescent="0.3">
      <c r="B164" s="245"/>
      <c r="C164" s="245"/>
      <c r="D164" s="245"/>
      <c r="E164" s="245"/>
      <c r="F164" s="245"/>
      <c r="G164" s="245"/>
      <c r="H164" s="245"/>
      <c r="I164" s="245"/>
      <c r="J164" s="185" t="s">
        <v>519</v>
      </c>
      <c r="K164" s="16" t="s">
        <v>24</v>
      </c>
      <c r="L164" s="16" t="s">
        <v>25</v>
      </c>
      <c r="M164" s="69" t="s">
        <v>24</v>
      </c>
      <c r="N164" s="70" t="s">
        <v>25</v>
      </c>
    </row>
    <row r="165" spans="1:14" x14ac:dyDescent="0.3">
      <c r="B165" s="247" t="s">
        <v>397</v>
      </c>
      <c r="C165" s="247"/>
      <c r="D165" s="247"/>
      <c r="E165" s="247"/>
      <c r="F165" s="247"/>
      <c r="G165" s="247"/>
      <c r="H165" s="247"/>
      <c r="I165" s="247"/>
      <c r="J165" s="59">
        <v>34320.199999999997</v>
      </c>
      <c r="K165" s="148">
        <v>15100.682000000001</v>
      </c>
      <c r="L165" s="148">
        <v>11.922000000000001</v>
      </c>
      <c r="M165" s="147">
        <v>3478</v>
      </c>
      <c r="N165" s="150">
        <v>11.7</v>
      </c>
    </row>
    <row r="166" spans="1:14" x14ac:dyDescent="0.3">
      <c r="B166" s="247" t="s">
        <v>513</v>
      </c>
      <c r="C166" s="247"/>
      <c r="D166" s="247"/>
      <c r="E166" s="247"/>
      <c r="F166" s="247"/>
      <c r="G166" s="247"/>
      <c r="H166" s="247"/>
      <c r="I166" s="247"/>
      <c r="J166" s="59" t="s">
        <v>79</v>
      </c>
      <c r="K166" s="148" t="s">
        <v>79</v>
      </c>
      <c r="L166" s="148" t="s">
        <v>79</v>
      </c>
      <c r="M166" s="147" t="s">
        <v>79</v>
      </c>
      <c r="N166" s="150" t="s">
        <v>79</v>
      </c>
    </row>
    <row r="167" spans="1:14" s="184" customFormat="1" ht="13.5" x14ac:dyDescent="0.3">
      <c r="B167" s="266" t="s">
        <v>853</v>
      </c>
      <c r="C167" s="266"/>
      <c r="D167" s="266"/>
      <c r="E167" s="266"/>
      <c r="F167" s="266"/>
      <c r="G167" s="266"/>
      <c r="H167" s="266"/>
      <c r="I167" s="266"/>
      <c r="J167" s="266"/>
      <c r="K167" s="266"/>
      <c r="L167" s="266"/>
      <c r="M167" s="266"/>
      <c r="N167" s="266"/>
    </row>
    <row r="168" spans="1:14" s="184" customFormat="1" ht="13.5" x14ac:dyDescent="0.3">
      <c r="B168" s="267"/>
      <c r="C168" s="267"/>
      <c r="D168" s="267"/>
      <c r="E168" s="267"/>
      <c r="F168" s="267"/>
      <c r="G168" s="267"/>
      <c r="H168" s="267"/>
      <c r="I168" s="267"/>
      <c r="J168" s="267"/>
      <c r="K168" s="267"/>
      <c r="L168" s="267"/>
      <c r="M168" s="267"/>
      <c r="N168" s="267"/>
    </row>
    <row r="171" spans="1:14" x14ac:dyDescent="0.3">
      <c r="A171" s="20"/>
      <c r="B171" s="21" t="s">
        <v>175</v>
      </c>
      <c r="C171" s="20"/>
      <c r="D171" s="20"/>
      <c r="E171" s="20"/>
      <c r="F171" s="20"/>
      <c r="G171" s="20"/>
      <c r="H171" s="20"/>
      <c r="I171" s="20"/>
      <c r="J171" s="20"/>
      <c r="K171" s="20"/>
      <c r="L171" s="20"/>
      <c r="M171" s="20"/>
      <c r="N171" s="20"/>
    </row>
    <row r="172" spans="1:14" x14ac:dyDescent="0.3">
      <c r="A172" s="20"/>
      <c r="B172" s="21" t="s">
        <v>635</v>
      </c>
      <c r="C172" s="20"/>
      <c r="D172" s="20"/>
      <c r="E172" s="20"/>
      <c r="F172" s="20"/>
      <c r="G172" s="20"/>
      <c r="H172" s="20"/>
      <c r="I172" s="20"/>
      <c r="J172" s="20"/>
      <c r="K172" s="20"/>
      <c r="L172" s="20"/>
      <c r="M172" s="20"/>
      <c r="N172" s="20"/>
    </row>
    <row r="174" spans="1:14" x14ac:dyDescent="0.3">
      <c r="B174" s="275" t="s">
        <v>858</v>
      </c>
      <c r="C174" s="275"/>
      <c r="D174" s="275"/>
      <c r="E174" s="275"/>
      <c r="F174" s="275"/>
      <c r="G174" s="275"/>
      <c r="H174" s="275"/>
      <c r="I174" s="275"/>
      <c r="J174" s="275"/>
      <c r="K174" s="275"/>
      <c r="L174" s="275"/>
      <c r="M174" s="275"/>
      <c r="N174" s="275"/>
    </row>
    <row r="175" spans="1:14" x14ac:dyDescent="0.3">
      <c r="B175" s="275"/>
      <c r="C175" s="275"/>
      <c r="D175" s="275"/>
      <c r="E175" s="275"/>
      <c r="F175" s="275"/>
      <c r="G175" s="275"/>
      <c r="H175" s="275"/>
      <c r="I175" s="275"/>
      <c r="J175" s="275"/>
      <c r="K175" s="275"/>
      <c r="L175" s="275"/>
      <c r="M175" s="275"/>
      <c r="N175" s="275"/>
    </row>
    <row r="176" spans="1:14" x14ac:dyDescent="0.3">
      <c r="B176" s="275"/>
      <c r="C176" s="275"/>
      <c r="D176" s="275"/>
      <c r="E176" s="275"/>
      <c r="F176" s="275"/>
      <c r="G176" s="275"/>
      <c r="H176" s="275"/>
      <c r="I176" s="275"/>
      <c r="J176" s="275"/>
      <c r="K176" s="275"/>
      <c r="L176" s="275"/>
      <c r="M176" s="275"/>
      <c r="N176" s="275"/>
    </row>
    <row r="177" spans="1:14" x14ac:dyDescent="0.3">
      <c r="B177" s="275"/>
      <c r="C177" s="275"/>
      <c r="D177" s="275"/>
      <c r="E177" s="275"/>
      <c r="F177" s="275"/>
      <c r="G177" s="275"/>
      <c r="H177" s="275"/>
      <c r="I177" s="275"/>
      <c r="J177" s="275"/>
      <c r="K177" s="275"/>
      <c r="L177" s="275"/>
      <c r="M177" s="275"/>
      <c r="N177" s="275"/>
    </row>
    <row r="178" spans="1:14" x14ac:dyDescent="0.3">
      <c r="B178" s="275"/>
      <c r="C178" s="275"/>
      <c r="D178" s="275"/>
      <c r="E178" s="275"/>
      <c r="F178" s="275"/>
      <c r="G178" s="275"/>
      <c r="H178" s="275"/>
      <c r="I178" s="275"/>
      <c r="J178" s="275"/>
      <c r="K178" s="275"/>
      <c r="L178" s="275"/>
      <c r="M178" s="275"/>
      <c r="N178" s="275"/>
    </row>
    <row r="179" spans="1:14" x14ac:dyDescent="0.3">
      <c r="B179" s="275"/>
      <c r="C179" s="275"/>
      <c r="D179" s="275"/>
      <c r="E179" s="275"/>
      <c r="F179" s="275"/>
      <c r="G179" s="275"/>
      <c r="H179" s="275"/>
      <c r="I179" s="275"/>
      <c r="J179" s="275"/>
      <c r="K179" s="275"/>
      <c r="L179" s="275"/>
      <c r="M179" s="275"/>
      <c r="N179" s="275"/>
    </row>
    <row r="181" spans="1:14" s="47" customFormat="1" ht="13.5" customHeight="1" x14ac:dyDescent="0.3">
      <c r="B181" s="262" t="s">
        <v>885</v>
      </c>
      <c r="C181" s="262"/>
      <c r="D181" s="262"/>
      <c r="E181" s="262"/>
      <c r="F181" s="262"/>
      <c r="G181" s="262"/>
      <c r="H181" s="262"/>
      <c r="I181" s="262"/>
      <c r="J181" s="185">
        <v>2024</v>
      </c>
      <c r="K181" s="263">
        <v>2023</v>
      </c>
      <c r="L181" s="263"/>
      <c r="M181" s="264">
        <v>2022</v>
      </c>
      <c r="N181" s="265"/>
    </row>
    <row r="182" spans="1:14" s="47" customFormat="1" ht="13.5" x14ac:dyDescent="0.3">
      <c r="B182" s="245"/>
      <c r="C182" s="245"/>
      <c r="D182" s="245"/>
      <c r="E182" s="245"/>
      <c r="F182" s="245"/>
      <c r="G182" s="245"/>
      <c r="H182" s="245"/>
      <c r="I182" s="245"/>
      <c r="J182" s="185" t="s">
        <v>519</v>
      </c>
      <c r="K182" s="16" t="s">
        <v>24</v>
      </c>
      <c r="L182" s="16" t="s">
        <v>25</v>
      </c>
      <c r="M182" s="69" t="s">
        <v>24</v>
      </c>
      <c r="N182" s="70" t="s">
        <v>25</v>
      </c>
    </row>
    <row r="183" spans="1:14" x14ac:dyDescent="0.3">
      <c r="B183" s="247" t="s">
        <v>503</v>
      </c>
      <c r="C183" s="247"/>
      <c r="D183" s="247"/>
      <c r="E183" s="247"/>
      <c r="F183" s="247"/>
      <c r="G183" s="247"/>
      <c r="H183" s="247"/>
      <c r="I183" s="247"/>
      <c r="J183" s="59">
        <v>106515.94</v>
      </c>
      <c r="K183" s="148">
        <v>1251.3599999999999</v>
      </c>
      <c r="L183" s="148">
        <v>59088.665000000001</v>
      </c>
      <c r="M183" s="147" t="s">
        <v>45</v>
      </c>
      <c r="N183" s="150">
        <v>34880.97</v>
      </c>
    </row>
    <row r="184" spans="1:14" x14ac:dyDescent="0.3">
      <c r="B184" s="247" t="s">
        <v>504</v>
      </c>
      <c r="C184" s="247"/>
      <c r="D184" s="247"/>
      <c r="E184" s="247"/>
      <c r="F184" s="247"/>
      <c r="G184" s="247"/>
      <c r="H184" s="247"/>
      <c r="I184" s="247"/>
      <c r="J184" s="59">
        <v>4207.42</v>
      </c>
      <c r="K184" s="148">
        <v>221.42</v>
      </c>
      <c r="L184" s="148">
        <v>0</v>
      </c>
      <c r="M184" s="147" t="s">
        <v>45</v>
      </c>
      <c r="N184" s="150">
        <v>7.5</v>
      </c>
    </row>
    <row r="185" spans="1:14" x14ac:dyDescent="0.3">
      <c r="B185" s="247" t="s">
        <v>505</v>
      </c>
      <c r="C185" s="247"/>
      <c r="D185" s="247"/>
      <c r="E185" s="247"/>
      <c r="F185" s="247"/>
      <c r="G185" s="247"/>
      <c r="H185" s="247"/>
      <c r="I185" s="247"/>
      <c r="J185" s="59">
        <v>0</v>
      </c>
      <c r="K185" s="148">
        <v>0</v>
      </c>
      <c r="L185" s="148">
        <v>13.180999999999999</v>
      </c>
      <c r="M185" s="147" t="s">
        <v>45</v>
      </c>
      <c r="N185" s="150">
        <v>0</v>
      </c>
    </row>
    <row r="186" spans="1:14" s="184" customFormat="1" ht="13.5" x14ac:dyDescent="0.3">
      <c r="B186" s="266" t="s">
        <v>853</v>
      </c>
      <c r="C186" s="266"/>
      <c r="D186" s="266"/>
      <c r="E186" s="266"/>
      <c r="F186" s="266"/>
      <c r="G186" s="266"/>
      <c r="H186" s="266"/>
      <c r="I186" s="266"/>
      <c r="J186" s="266"/>
      <c r="K186" s="266"/>
      <c r="L186" s="266"/>
      <c r="M186" s="266"/>
      <c r="N186" s="266"/>
    </row>
    <row r="187" spans="1:14" s="184" customFormat="1" ht="13.5" x14ac:dyDescent="0.3">
      <c r="B187" s="267"/>
      <c r="C187" s="267"/>
      <c r="D187" s="267"/>
      <c r="E187" s="267"/>
      <c r="F187" s="267"/>
      <c r="G187" s="267"/>
      <c r="H187" s="267"/>
      <c r="I187" s="267"/>
      <c r="J187" s="267"/>
      <c r="K187" s="267"/>
      <c r="L187" s="267"/>
      <c r="M187" s="267"/>
      <c r="N187" s="267"/>
    </row>
    <row r="190" spans="1:14" x14ac:dyDescent="0.3">
      <c r="A190" s="20"/>
      <c r="B190" s="21" t="s">
        <v>176</v>
      </c>
      <c r="C190" s="20"/>
      <c r="D190" s="20"/>
      <c r="E190" s="20"/>
      <c r="F190" s="20"/>
      <c r="G190" s="20"/>
      <c r="H190" s="20"/>
      <c r="I190" s="20"/>
      <c r="J190" s="20"/>
      <c r="K190" s="20"/>
      <c r="L190" s="20"/>
      <c r="M190" s="20"/>
      <c r="N190" s="20"/>
    </row>
    <row r="192" spans="1:14" s="47" customFormat="1" ht="13.5" x14ac:dyDescent="0.3">
      <c r="B192" s="262" t="s">
        <v>859</v>
      </c>
      <c r="C192" s="262"/>
      <c r="D192" s="262"/>
      <c r="E192" s="262"/>
      <c r="F192" s="262"/>
      <c r="G192" s="262"/>
      <c r="H192" s="262"/>
      <c r="I192" s="262"/>
      <c r="J192" s="185">
        <v>2024</v>
      </c>
      <c r="K192" s="263">
        <v>2023</v>
      </c>
      <c r="L192" s="263"/>
      <c r="M192" s="264">
        <v>2022</v>
      </c>
      <c r="N192" s="265"/>
    </row>
    <row r="193" spans="1:14" s="47" customFormat="1" ht="15" x14ac:dyDescent="0.3">
      <c r="B193" s="262"/>
      <c r="C193" s="262"/>
      <c r="D193" s="262"/>
      <c r="E193" s="262"/>
      <c r="F193" s="262"/>
      <c r="G193" s="262"/>
      <c r="H193" s="262"/>
      <c r="I193" s="262"/>
      <c r="J193" s="185" t="s">
        <v>519</v>
      </c>
      <c r="K193" s="16" t="s">
        <v>24</v>
      </c>
      <c r="L193" s="16" t="s">
        <v>888</v>
      </c>
      <c r="M193" s="69" t="s">
        <v>24</v>
      </c>
      <c r="N193" s="70" t="s">
        <v>888</v>
      </c>
    </row>
    <row r="194" spans="1:14" x14ac:dyDescent="0.3">
      <c r="B194" s="247" t="s">
        <v>886</v>
      </c>
      <c r="C194" s="247"/>
      <c r="D194" s="247"/>
      <c r="E194" s="247"/>
      <c r="F194" s="247"/>
      <c r="G194" s="247"/>
      <c r="H194" s="247"/>
      <c r="I194" s="247"/>
      <c r="J194" s="126">
        <v>35.21</v>
      </c>
      <c r="K194" s="258">
        <v>23.79</v>
      </c>
      <c r="L194" s="103" t="s">
        <v>79</v>
      </c>
      <c r="M194" s="104" t="s">
        <v>45</v>
      </c>
      <c r="N194" s="105" t="s">
        <v>79</v>
      </c>
    </row>
    <row r="195" spans="1:14" x14ac:dyDescent="0.3">
      <c r="B195" s="247" t="s">
        <v>887</v>
      </c>
      <c r="C195" s="247"/>
      <c r="D195" s="247"/>
      <c r="E195" s="247"/>
      <c r="F195" s="247"/>
      <c r="G195" s="247"/>
      <c r="H195" s="247"/>
      <c r="I195" s="247"/>
      <c r="J195" s="126">
        <v>22</v>
      </c>
      <c r="K195" s="259"/>
      <c r="L195" s="148">
        <v>22.7</v>
      </c>
      <c r="M195" s="104" t="s">
        <v>45</v>
      </c>
      <c r="N195" s="150">
        <v>22.3</v>
      </c>
    </row>
    <row r="196" spans="1:14" x14ac:dyDescent="0.3">
      <c r="B196" s="247" t="s">
        <v>860</v>
      </c>
      <c r="C196" s="247"/>
      <c r="D196" s="247"/>
      <c r="E196" s="247"/>
      <c r="F196" s="247"/>
      <c r="G196" s="247"/>
      <c r="H196" s="247"/>
      <c r="I196" s="247"/>
      <c r="J196" s="126">
        <v>39.08</v>
      </c>
      <c r="K196" s="103" t="s">
        <v>45</v>
      </c>
      <c r="L196" s="103" t="s">
        <v>79</v>
      </c>
      <c r="M196" s="104" t="s">
        <v>45</v>
      </c>
      <c r="N196" s="105" t="s">
        <v>79</v>
      </c>
    </row>
    <row r="197" spans="1:14" s="184" customFormat="1" ht="13.5" x14ac:dyDescent="0.3">
      <c r="B197" s="260" t="s">
        <v>889</v>
      </c>
      <c r="C197" s="260"/>
      <c r="D197" s="260"/>
      <c r="E197" s="260"/>
      <c r="F197" s="260"/>
      <c r="G197" s="260"/>
      <c r="H197" s="260"/>
      <c r="I197" s="260"/>
      <c r="J197" s="260"/>
      <c r="K197" s="260"/>
      <c r="L197" s="260"/>
      <c r="M197" s="260"/>
      <c r="N197" s="260"/>
    </row>
    <row r="199" spans="1:14" x14ac:dyDescent="0.3">
      <c r="A199" s="20"/>
      <c r="B199" s="21" t="s">
        <v>177</v>
      </c>
      <c r="C199" s="20"/>
      <c r="D199" s="20"/>
      <c r="E199" s="20"/>
      <c r="F199" s="20"/>
      <c r="G199" s="20"/>
      <c r="H199" s="20"/>
      <c r="I199" s="20"/>
      <c r="J199" s="20"/>
      <c r="K199" s="20"/>
      <c r="L199" s="20"/>
      <c r="M199" s="20"/>
      <c r="N199" s="20"/>
    </row>
    <row r="200" spans="1:14" x14ac:dyDescent="0.3">
      <c r="A200" s="20"/>
      <c r="B200" s="261" t="s">
        <v>178</v>
      </c>
      <c r="C200" s="261"/>
      <c r="D200" s="261"/>
      <c r="E200" s="261"/>
      <c r="F200" s="261"/>
      <c r="G200" s="261"/>
      <c r="H200" s="261"/>
      <c r="I200" s="261"/>
      <c r="J200" s="261"/>
      <c r="K200" s="261"/>
      <c r="L200" s="261"/>
      <c r="M200" s="261"/>
      <c r="N200" s="261"/>
    </row>
    <row r="201" spans="1:14" x14ac:dyDescent="0.3">
      <c r="A201" s="20"/>
      <c r="B201" s="261"/>
      <c r="C201" s="261"/>
      <c r="D201" s="261"/>
      <c r="E201" s="261"/>
      <c r="F201" s="261"/>
      <c r="G201" s="261"/>
      <c r="H201" s="261"/>
      <c r="I201" s="261"/>
      <c r="J201" s="261"/>
      <c r="K201" s="261"/>
      <c r="L201" s="261"/>
      <c r="M201" s="261"/>
      <c r="N201" s="261"/>
    </row>
    <row r="203" spans="1:14" x14ac:dyDescent="0.3">
      <c r="B203" s="271" t="s">
        <v>525</v>
      </c>
      <c r="C203" s="272"/>
      <c r="D203" s="272"/>
      <c r="E203" s="272"/>
      <c r="F203" s="272"/>
      <c r="G203" s="272"/>
      <c r="H203" s="272"/>
      <c r="I203" s="272"/>
      <c r="J203" s="272"/>
      <c r="K203" s="272"/>
      <c r="L203" s="272"/>
      <c r="M203" s="272"/>
      <c r="N203" s="272"/>
    </row>
    <row r="204" spans="1:14" x14ac:dyDescent="0.3">
      <c r="B204" s="272"/>
      <c r="C204" s="272"/>
      <c r="D204" s="272"/>
      <c r="E204" s="272"/>
      <c r="F204" s="272"/>
      <c r="G204" s="272"/>
      <c r="H204" s="272"/>
      <c r="I204" s="272"/>
      <c r="J204" s="272"/>
      <c r="K204" s="272"/>
      <c r="L204" s="272"/>
      <c r="M204" s="272"/>
      <c r="N204" s="272"/>
    </row>
    <row r="205" spans="1:14" x14ac:dyDescent="0.3">
      <c r="B205" s="272"/>
      <c r="C205" s="272"/>
      <c r="D205" s="272"/>
      <c r="E205" s="272"/>
      <c r="F205" s="272"/>
      <c r="G205" s="272"/>
      <c r="H205" s="272"/>
      <c r="I205" s="272"/>
      <c r="J205" s="272"/>
      <c r="K205" s="272"/>
      <c r="L205" s="272"/>
      <c r="M205" s="272"/>
      <c r="N205" s="272"/>
    </row>
    <row r="206" spans="1:14" x14ac:dyDescent="0.3">
      <c r="B206" s="272"/>
      <c r="C206" s="272"/>
      <c r="D206" s="272"/>
      <c r="E206" s="272"/>
      <c r="F206" s="272"/>
      <c r="G206" s="272"/>
      <c r="H206" s="272"/>
      <c r="I206" s="272"/>
      <c r="J206" s="272"/>
      <c r="K206" s="272"/>
      <c r="L206" s="272"/>
      <c r="M206" s="272"/>
      <c r="N206" s="272"/>
    </row>
    <row r="207" spans="1:14" x14ac:dyDescent="0.3">
      <c r="B207" s="272"/>
      <c r="C207" s="272"/>
      <c r="D207" s="272"/>
      <c r="E207" s="272"/>
      <c r="F207" s="272"/>
      <c r="G207" s="272"/>
      <c r="H207" s="272"/>
      <c r="I207" s="272"/>
      <c r="J207" s="272"/>
      <c r="K207" s="272"/>
      <c r="L207" s="272"/>
      <c r="M207" s="272"/>
      <c r="N207" s="272"/>
    </row>
    <row r="208" spans="1:14" x14ac:dyDescent="0.3">
      <c r="B208" s="272"/>
      <c r="C208" s="272"/>
      <c r="D208" s="272"/>
      <c r="E208" s="272"/>
      <c r="F208" s="272"/>
      <c r="G208" s="272"/>
      <c r="H208" s="272"/>
      <c r="I208" s="272"/>
      <c r="J208" s="272"/>
      <c r="K208" s="272"/>
      <c r="L208" s="272"/>
      <c r="M208" s="272"/>
      <c r="N208" s="272"/>
    </row>
    <row r="209" spans="1:14" x14ac:dyDescent="0.3">
      <c r="B209" s="272"/>
      <c r="C209" s="272"/>
      <c r="D209" s="272"/>
      <c r="E209" s="272"/>
      <c r="F209" s="272"/>
      <c r="G209" s="272"/>
      <c r="H209" s="272"/>
      <c r="I209" s="272"/>
      <c r="J209" s="272"/>
      <c r="K209" s="272"/>
      <c r="L209" s="272"/>
      <c r="M209" s="272"/>
      <c r="N209" s="272"/>
    </row>
    <row r="210" spans="1:14" x14ac:dyDescent="0.3">
      <c r="B210" s="272"/>
      <c r="C210" s="272"/>
      <c r="D210" s="272"/>
      <c r="E210" s="272"/>
      <c r="F210" s="272"/>
      <c r="G210" s="272"/>
      <c r="H210" s="272"/>
      <c r="I210" s="272"/>
      <c r="J210" s="272"/>
      <c r="K210" s="272"/>
      <c r="L210" s="272"/>
      <c r="M210" s="272"/>
      <c r="N210" s="272"/>
    </row>
    <row r="211" spans="1:14" x14ac:dyDescent="0.3">
      <c r="B211" s="272"/>
      <c r="C211" s="272"/>
      <c r="D211" s="272"/>
      <c r="E211" s="272"/>
      <c r="F211" s="272"/>
      <c r="G211" s="272"/>
      <c r="H211" s="272"/>
      <c r="I211" s="272"/>
      <c r="J211" s="272"/>
      <c r="K211" s="272"/>
      <c r="L211" s="272"/>
      <c r="M211" s="272"/>
      <c r="N211" s="272"/>
    </row>
    <row r="212" spans="1:14" x14ac:dyDescent="0.3">
      <c r="B212" s="272"/>
      <c r="C212" s="272"/>
      <c r="D212" s="272"/>
      <c r="E212" s="272"/>
      <c r="F212" s="272"/>
      <c r="G212" s="272"/>
      <c r="H212" s="272"/>
      <c r="I212" s="272"/>
      <c r="J212" s="272"/>
      <c r="K212" s="272"/>
      <c r="L212" s="272"/>
      <c r="M212" s="272"/>
      <c r="N212" s="272"/>
    </row>
    <row r="213" spans="1:14" x14ac:dyDescent="0.3">
      <c r="B213" s="272"/>
      <c r="C213" s="272"/>
      <c r="D213" s="272"/>
      <c r="E213" s="272"/>
      <c r="F213" s="272"/>
      <c r="G213" s="272"/>
      <c r="H213" s="272"/>
      <c r="I213" s="272"/>
      <c r="J213" s="272"/>
      <c r="K213" s="272"/>
      <c r="L213" s="272"/>
      <c r="M213" s="272"/>
      <c r="N213" s="272"/>
    </row>
    <row r="216" spans="1:14" x14ac:dyDescent="0.3">
      <c r="A216" s="20"/>
      <c r="B216" s="21" t="s">
        <v>179</v>
      </c>
      <c r="C216" s="20"/>
      <c r="D216" s="20"/>
      <c r="E216" s="20"/>
      <c r="F216" s="20"/>
      <c r="G216" s="20"/>
      <c r="H216" s="20"/>
      <c r="I216" s="20"/>
      <c r="J216" s="20"/>
      <c r="K216" s="20"/>
      <c r="L216" s="20"/>
      <c r="M216" s="20"/>
      <c r="N216" s="20"/>
    </row>
    <row r="218" spans="1:14" x14ac:dyDescent="0.3">
      <c r="B218" s="238" t="s">
        <v>515</v>
      </c>
      <c r="C218" s="238"/>
      <c r="D218" s="238"/>
      <c r="E218" s="238"/>
      <c r="F218" s="238"/>
      <c r="G218" s="238"/>
      <c r="H218" s="238"/>
      <c r="I218" s="238"/>
      <c r="J218" s="238"/>
      <c r="K218" s="238"/>
      <c r="L218" s="238"/>
      <c r="M218" s="238"/>
      <c r="N218" s="238"/>
    </row>
    <row r="219" spans="1:14" x14ac:dyDescent="0.3">
      <c r="B219" s="238"/>
      <c r="C219" s="238"/>
      <c r="D219" s="238"/>
      <c r="E219" s="238"/>
      <c r="F219" s="238"/>
      <c r="G219" s="238"/>
      <c r="H219" s="238"/>
      <c r="I219" s="238"/>
      <c r="J219" s="238"/>
      <c r="K219" s="238"/>
      <c r="L219" s="238"/>
      <c r="M219" s="238"/>
      <c r="N219" s="238"/>
    </row>
    <row r="222" spans="1:14" x14ac:dyDescent="0.3">
      <c r="A222" s="20"/>
      <c r="B222" s="21" t="s">
        <v>180</v>
      </c>
      <c r="C222" s="20"/>
      <c r="D222" s="20"/>
      <c r="E222" s="20"/>
      <c r="F222" s="20"/>
      <c r="G222" s="20"/>
      <c r="H222" s="20"/>
      <c r="I222" s="20"/>
      <c r="J222" s="20"/>
      <c r="K222" s="20"/>
      <c r="L222" s="20"/>
      <c r="M222" s="20"/>
      <c r="N222" s="20"/>
    </row>
    <row r="224" spans="1:14" x14ac:dyDescent="0.3">
      <c r="B224" s="238" t="s">
        <v>516</v>
      </c>
      <c r="C224" s="238"/>
      <c r="D224" s="238"/>
      <c r="E224" s="238"/>
      <c r="F224" s="238"/>
      <c r="G224" s="238"/>
      <c r="H224" s="238"/>
      <c r="I224" s="238"/>
      <c r="J224" s="238"/>
      <c r="K224" s="238"/>
      <c r="L224" s="238"/>
      <c r="M224" s="238"/>
      <c r="N224" s="238"/>
    </row>
    <row r="225" spans="1:14" x14ac:dyDescent="0.3">
      <c r="B225" s="238"/>
      <c r="C225" s="238"/>
      <c r="D225" s="238"/>
      <c r="E225" s="238"/>
      <c r="F225" s="238"/>
      <c r="G225" s="238"/>
      <c r="H225" s="238"/>
      <c r="I225" s="238"/>
      <c r="J225" s="238"/>
      <c r="K225" s="238"/>
      <c r="L225" s="238"/>
      <c r="M225" s="238"/>
      <c r="N225" s="238"/>
    </row>
    <row r="228" spans="1:14" x14ac:dyDescent="0.3">
      <c r="A228" s="20"/>
      <c r="B228" s="21" t="s">
        <v>181</v>
      </c>
      <c r="C228" s="20"/>
      <c r="D228" s="20"/>
      <c r="E228" s="20"/>
      <c r="F228" s="20"/>
      <c r="G228" s="20"/>
      <c r="H228" s="20"/>
      <c r="I228" s="20"/>
      <c r="J228" s="20"/>
      <c r="K228" s="20"/>
      <c r="L228" s="20"/>
      <c r="M228" s="20"/>
      <c r="N228" s="20"/>
    </row>
    <row r="230" spans="1:14" x14ac:dyDescent="0.3">
      <c r="B230" s="235" t="s">
        <v>514</v>
      </c>
      <c r="C230" s="235"/>
      <c r="D230" s="235"/>
      <c r="E230" s="235"/>
      <c r="F230" s="235"/>
      <c r="G230" s="235"/>
      <c r="H230" s="235"/>
      <c r="I230" s="235"/>
      <c r="J230" s="235"/>
      <c r="K230" s="235"/>
      <c r="L230" s="235"/>
      <c r="M230" s="235"/>
      <c r="N230" s="235"/>
    </row>
    <row r="233" spans="1:14" x14ac:dyDescent="0.3">
      <c r="A233" s="20"/>
      <c r="B233" s="261" t="s">
        <v>182</v>
      </c>
      <c r="C233" s="261"/>
      <c r="D233" s="261"/>
      <c r="E233" s="261"/>
      <c r="F233" s="261"/>
      <c r="G233" s="261"/>
      <c r="H233" s="261"/>
      <c r="I233" s="261"/>
      <c r="J233" s="261"/>
      <c r="K233" s="261"/>
      <c r="L233" s="261"/>
      <c r="M233" s="261"/>
      <c r="N233" s="261"/>
    </row>
    <row r="234" spans="1:14" x14ac:dyDescent="0.3">
      <c r="A234" s="20"/>
      <c r="B234" s="261"/>
      <c r="C234" s="261"/>
      <c r="D234" s="261"/>
      <c r="E234" s="261"/>
      <c r="F234" s="261"/>
      <c r="G234" s="261"/>
      <c r="H234" s="261"/>
      <c r="I234" s="261"/>
      <c r="J234" s="261"/>
      <c r="K234" s="261"/>
      <c r="L234" s="261"/>
      <c r="M234" s="261"/>
      <c r="N234" s="261"/>
    </row>
    <row r="236" spans="1:14" x14ac:dyDescent="0.3">
      <c r="B236" s="238" t="s">
        <v>899</v>
      </c>
      <c r="C236" s="238"/>
      <c r="D236" s="238"/>
      <c r="E236" s="238"/>
      <c r="F236" s="238"/>
      <c r="G236" s="238"/>
      <c r="H236" s="238"/>
      <c r="I236" s="238"/>
      <c r="J236" s="238"/>
      <c r="K236" s="238"/>
      <c r="L236" s="238"/>
      <c r="M236" s="238"/>
      <c r="N236" s="238"/>
    </row>
    <row r="237" spans="1:14" x14ac:dyDescent="0.3">
      <c r="B237" s="238"/>
      <c r="C237" s="238"/>
      <c r="D237" s="238"/>
      <c r="E237" s="238"/>
      <c r="F237" s="238"/>
      <c r="G237" s="238"/>
      <c r="H237" s="238"/>
      <c r="I237" s="238"/>
      <c r="J237" s="238"/>
      <c r="K237" s="238"/>
      <c r="L237" s="238"/>
      <c r="M237" s="238"/>
      <c r="N237" s="238"/>
    </row>
    <row r="238" spans="1:14" x14ac:dyDescent="0.3">
      <c r="B238" s="238"/>
      <c r="C238" s="238"/>
      <c r="D238" s="238"/>
      <c r="E238" s="238"/>
      <c r="F238" s="238"/>
      <c r="G238" s="238"/>
      <c r="H238" s="238"/>
      <c r="I238" s="238"/>
      <c r="J238" s="238"/>
      <c r="K238" s="238"/>
      <c r="L238" s="238"/>
      <c r="M238" s="238"/>
      <c r="N238" s="238"/>
    </row>
    <row r="239" spans="1:14" x14ac:dyDescent="0.3">
      <c r="B239" s="238"/>
      <c r="C239" s="238"/>
      <c r="D239" s="238"/>
      <c r="E239" s="238"/>
      <c r="F239" s="238"/>
      <c r="G239" s="238"/>
      <c r="H239" s="238"/>
      <c r="I239" s="238"/>
      <c r="J239" s="238"/>
      <c r="K239" s="238"/>
      <c r="L239" s="238"/>
      <c r="M239" s="238"/>
      <c r="N239" s="238"/>
    </row>
    <row r="240" spans="1:14" x14ac:dyDescent="0.3">
      <c r="B240" s="238"/>
      <c r="C240" s="238"/>
      <c r="D240" s="238"/>
      <c r="E240" s="238"/>
      <c r="F240" s="238"/>
      <c r="G240" s="238"/>
      <c r="H240" s="238"/>
      <c r="I240" s="238"/>
      <c r="J240" s="238"/>
      <c r="K240" s="238"/>
      <c r="L240" s="238"/>
      <c r="M240" s="238"/>
      <c r="N240" s="238"/>
    </row>
    <row r="241" spans="2:14" x14ac:dyDescent="0.3">
      <c r="B241" s="238"/>
      <c r="C241" s="238"/>
      <c r="D241" s="238"/>
      <c r="E241" s="238"/>
      <c r="F241" s="238"/>
      <c r="G241" s="238"/>
      <c r="H241" s="238"/>
      <c r="I241" s="238"/>
      <c r="J241" s="238"/>
      <c r="K241" s="238"/>
      <c r="L241" s="238"/>
      <c r="M241" s="238"/>
      <c r="N241" s="238"/>
    </row>
    <row r="242" spans="2:14" x14ac:dyDescent="0.3">
      <c r="B242" s="238"/>
      <c r="C242" s="238"/>
      <c r="D242" s="238"/>
      <c r="E242" s="238"/>
      <c r="F242" s="238"/>
      <c r="G242" s="238"/>
      <c r="H242" s="238"/>
      <c r="I242" s="238"/>
      <c r="J242" s="238"/>
      <c r="K242" s="238"/>
      <c r="L242" s="238"/>
      <c r="M242" s="238"/>
      <c r="N242" s="238"/>
    </row>
    <row r="243" spans="2:14" x14ac:dyDescent="0.3">
      <c r="B243" s="238"/>
      <c r="C243" s="238"/>
      <c r="D243" s="238"/>
      <c r="E243" s="238"/>
      <c r="F243" s="238"/>
      <c r="G243" s="238"/>
      <c r="H243" s="238"/>
      <c r="I243" s="238"/>
      <c r="J243" s="238"/>
      <c r="K243" s="238"/>
      <c r="L243" s="238"/>
      <c r="M243" s="238"/>
      <c r="N243" s="238"/>
    </row>
    <row r="244" spans="2:14" x14ac:dyDescent="0.3">
      <c r="B244" s="238"/>
      <c r="C244" s="238"/>
      <c r="D244" s="238"/>
      <c r="E244" s="238"/>
      <c r="F244" s="238"/>
      <c r="G244" s="238"/>
      <c r="H244" s="238"/>
      <c r="I244" s="238"/>
      <c r="J244" s="238"/>
      <c r="K244" s="238"/>
      <c r="L244" s="238"/>
      <c r="M244" s="238"/>
      <c r="N244" s="238"/>
    </row>
    <row r="245" spans="2:14" x14ac:dyDescent="0.3">
      <c r="B245" s="238"/>
      <c r="C245" s="238"/>
      <c r="D245" s="238"/>
      <c r="E245" s="238"/>
      <c r="F245" s="238"/>
      <c r="G245" s="238"/>
      <c r="H245" s="238"/>
      <c r="I245" s="238"/>
      <c r="J245" s="238"/>
      <c r="K245" s="238"/>
      <c r="L245" s="238"/>
      <c r="M245" s="238"/>
      <c r="N245" s="238"/>
    </row>
    <row r="246" spans="2:14" x14ac:dyDescent="0.3">
      <c r="B246" s="238"/>
      <c r="C246" s="238"/>
      <c r="D246" s="238"/>
      <c r="E246" s="238"/>
      <c r="F246" s="238"/>
      <c r="G246" s="238"/>
      <c r="H246" s="238"/>
      <c r="I246" s="238"/>
      <c r="J246" s="238"/>
      <c r="K246" s="238"/>
      <c r="L246" s="238"/>
      <c r="M246" s="238"/>
      <c r="N246" s="238"/>
    </row>
  </sheetData>
  <sheetProtection algorithmName="SHA-512" hashValue="oBn+0oIHSbxhWXfRfWglKViBnbgbsYAnkpdURQ74Vvj15nwj357eyvlZgLFj04imyKRzzW9bo/lnunbJg/y/HQ==" saltValue="4FXUgvEPhk1OHhN/8CTpbg==" spinCount="100000" sheet="1" objects="1" scenarios="1"/>
  <mergeCells count="90">
    <mergeCell ref="B184:I184"/>
    <mergeCell ref="B185:I185"/>
    <mergeCell ref="B156:N161"/>
    <mergeCell ref="B163:I164"/>
    <mergeCell ref="B165:I165"/>
    <mergeCell ref="B166:I166"/>
    <mergeCell ref="B181:I182"/>
    <mergeCell ref="B174:N179"/>
    <mergeCell ref="B167:N168"/>
    <mergeCell ref="K97:K98"/>
    <mergeCell ref="B120:N121"/>
    <mergeCell ref="B135:N136"/>
    <mergeCell ref="B149:N150"/>
    <mergeCell ref="B183:I183"/>
    <mergeCell ref="B133:I133"/>
    <mergeCell ref="K163:L163"/>
    <mergeCell ref="B145:I145"/>
    <mergeCell ref="B134:I134"/>
    <mergeCell ref="B132:I132"/>
    <mergeCell ref="B139:N140"/>
    <mergeCell ref="K142:L142"/>
    <mergeCell ref="M142:N142"/>
    <mergeCell ref="B142:I143"/>
    <mergeCell ref="B144:I144"/>
    <mergeCell ref="M163:N163"/>
    <mergeCell ref="M192:N192"/>
    <mergeCell ref="K181:L181"/>
    <mergeCell ref="M181:N181"/>
    <mergeCell ref="B74:I74"/>
    <mergeCell ref="B86:I87"/>
    <mergeCell ref="B88:I88"/>
    <mergeCell ref="B89:I89"/>
    <mergeCell ref="B79:N84"/>
    <mergeCell ref="B186:N187"/>
    <mergeCell ref="B146:I146"/>
    <mergeCell ref="B147:I147"/>
    <mergeCell ref="B148:I148"/>
    <mergeCell ref="B129:I129"/>
    <mergeCell ref="B130:I130"/>
    <mergeCell ref="B131:I131"/>
    <mergeCell ref="B98:I98"/>
    <mergeCell ref="B194:I194"/>
    <mergeCell ref="B196:I196"/>
    <mergeCell ref="B195:I195"/>
    <mergeCell ref="B192:I193"/>
    <mergeCell ref="K192:L192"/>
    <mergeCell ref="K194:K195"/>
    <mergeCell ref="B203:N213"/>
    <mergeCell ref="B236:N246"/>
    <mergeCell ref="B230:N230"/>
    <mergeCell ref="B218:N219"/>
    <mergeCell ref="B224:N225"/>
    <mergeCell ref="B11:N14"/>
    <mergeCell ref="B20:N43"/>
    <mergeCell ref="B48:N59"/>
    <mergeCell ref="B68:I68"/>
    <mergeCell ref="B71:I71"/>
    <mergeCell ref="K61:L61"/>
    <mergeCell ref="M61:N61"/>
    <mergeCell ref="B118:I118"/>
    <mergeCell ref="B119:I119"/>
    <mergeCell ref="B73:I73"/>
    <mergeCell ref="B69:I69"/>
    <mergeCell ref="B61:I62"/>
    <mergeCell ref="B64:I64"/>
    <mergeCell ref="B65:I65"/>
    <mergeCell ref="B66:I66"/>
    <mergeCell ref="B67:I67"/>
    <mergeCell ref="K95:L95"/>
    <mergeCell ref="M95:N95"/>
    <mergeCell ref="B95:I96"/>
    <mergeCell ref="B90:I90"/>
    <mergeCell ref="K86:L86"/>
    <mergeCell ref="M86:N86"/>
    <mergeCell ref="M97:M98"/>
    <mergeCell ref="B197:N197"/>
    <mergeCell ref="B128:I128"/>
    <mergeCell ref="B200:N201"/>
    <mergeCell ref="B233:N234"/>
    <mergeCell ref="B107:N113"/>
    <mergeCell ref="B126:I127"/>
    <mergeCell ref="B97:I97"/>
    <mergeCell ref="B99:I99"/>
    <mergeCell ref="K115:L115"/>
    <mergeCell ref="M115:N115"/>
    <mergeCell ref="B100:N101"/>
    <mergeCell ref="B115:I116"/>
    <mergeCell ref="K126:L126"/>
    <mergeCell ref="M126:N126"/>
    <mergeCell ref="B117:I117"/>
  </mergeCells>
  <hyperlinks>
    <hyperlink ref="B1" location="Início!A1" display="Início" xr:uid="{4B26A1E4-D3B6-4784-B34B-BA886C7AB7B6}"/>
    <hyperlink ref="A1" location="Início!A1" display="Início!A1" xr:uid="{3E80B2FC-A045-482B-AF1E-40F3A6B86613}"/>
    <hyperlink ref="C1" location="GRI!A1" display="Índice GRI" xr:uid="{6832367A-37F4-439F-B51C-318172D5D657}"/>
    <hyperlink ref="D1" location="SASB!A1" display="Índice SASB" xr:uid="{AB244D0D-A7B2-4216-B325-8DBD2033ED09}"/>
    <hyperlink ref="E1" location="TCFD!A1" display="Índice TCFD" xr:uid="{AB8DCCF8-9C40-4D57-AEC9-65B3A817244D}"/>
    <hyperlink ref="F1" location="Clima!A1" display="Mudanças climáticas" xr:uid="{5DADCE20-52AD-4EBE-8344-42D8CCC8D75C}"/>
    <hyperlink ref="G1" location="Água!A1" display="Água e efluentes" xr:uid="{BF5C9E6D-BF3C-4508-A517-37268B695273}"/>
    <hyperlink ref="H1" location="GestãoAmbiental!A1" display="Gestão ambiental" xr:uid="{DC2ADDA2-5A0F-475F-BB64-85CEB4599FF4}"/>
    <hyperlink ref="I1" location="Talentos!A1" display="Gestão de talentos" xr:uid="{D61CD287-9E6C-4377-AE4E-F12D1AFEBBEE}"/>
    <hyperlink ref="J1" location="ImpactoSocioeconômico!A1" display="Impacto socioeconômico" xr:uid="{C800F24B-805E-4B54-BCE3-902DB6C2266A}"/>
    <hyperlink ref="K1" location="DireitosHumanos!A1" display="Direitos humanos" xr:uid="{11588840-3278-47A9-BCB9-D662DC7F3DBA}"/>
    <hyperlink ref="L1" location="Segurança!A1" display="Segurança" xr:uid="{EBFE8223-C08E-400A-B217-4EF2864C5CF8}"/>
    <hyperlink ref="M1" location="Ativos!A1" display="Gestão dos ativos" xr:uid="{91966007-D596-44AC-9102-A1114116A9C0}"/>
    <hyperlink ref="N1" location="Ética!A1" display="Ética e integridade" xr:uid="{1F98B7D3-6518-492A-8AEB-D56E0AE86CAE}"/>
  </hyperlink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72253-D533-4F3D-9FEE-C9B562228A3F}">
  <dimension ref="A1:S224"/>
  <sheetViews>
    <sheetView showGridLines="0" zoomScaleNormal="100" workbookViewId="0"/>
  </sheetViews>
  <sheetFormatPr defaultColWidth="9" defaultRowHeight="14.25" x14ac:dyDescent="0.3"/>
  <cols>
    <col min="1" max="5" width="6.875" style="18" customWidth="1"/>
    <col min="6" max="17" width="13.75" style="18" customWidth="1"/>
    <col min="18" max="16384" width="9" style="18"/>
  </cols>
  <sheetData>
    <row r="1" spans="1:19" s="5" customFormat="1" ht="33.75" x14ac:dyDescent="0.3">
      <c r="A1" s="182" t="e" vm="1">
        <v>#VALUE!</v>
      </c>
      <c r="B1" s="12" t="s">
        <v>0</v>
      </c>
      <c r="C1" s="12" t="s">
        <v>10</v>
      </c>
      <c r="D1" s="12" t="s">
        <v>11</v>
      </c>
      <c r="E1" s="12" t="s">
        <v>12</v>
      </c>
      <c r="F1" s="12" t="s">
        <v>1</v>
      </c>
      <c r="G1" s="12" t="s">
        <v>2</v>
      </c>
      <c r="H1" s="12" t="s">
        <v>3</v>
      </c>
      <c r="I1" s="12" t="s">
        <v>4</v>
      </c>
      <c r="J1" s="12" t="s">
        <v>5</v>
      </c>
      <c r="K1" s="12" t="s">
        <v>6</v>
      </c>
      <c r="L1" s="12" t="s">
        <v>7</v>
      </c>
      <c r="M1" s="12" t="s">
        <v>8</v>
      </c>
      <c r="N1" s="12" t="s">
        <v>9</v>
      </c>
      <c r="O1" s="13"/>
      <c r="S1" s="6"/>
    </row>
    <row r="4" spans="1:19" ht="20.25" x14ac:dyDescent="0.3">
      <c r="B4" s="14" t="s">
        <v>165</v>
      </c>
    </row>
    <row r="6" spans="1:19" s="19" customFormat="1" ht="38.25" x14ac:dyDescent="0.3">
      <c r="B6" s="19" t="e" vm="5">
        <v>#VALUE!</v>
      </c>
      <c r="C6" s="19" t="e" vm="6">
        <v>#VALUE!</v>
      </c>
      <c r="D6" s="19" t="e" vm="7">
        <v>#VALUE!</v>
      </c>
      <c r="E6" s="19" t="e" vm="8">
        <v>#VALUE!</v>
      </c>
    </row>
    <row r="9" spans="1:19" x14ac:dyDescent="0.3">
      <c r="A9" s="20"/>
      <c r="B9" s="21" t="s">
        <v>183</v>
      </c>
      <c r="C9" s="20"/>
      <c r="D9" s="20"/>
      <c r="E9" s="20"/>
      <c r="F9" s="20"/>
      <c r="G9" s="20"/>
      <c r="H9" s="20"/>
      <c r="I9" s="20"/>
      <c r="J9" s="20"/>
      <c r="K9" s="20"/>
      <c r="L9" s="20"/>
      <c r="M9" s="20"/>
      <c r="N9" s="20"/>
    </row>
    <row r="11" spans="1:19" x14ac:dyDescent="0.3">
      <c r="B11" s="271" t="s">
        <v>878</v>
      </c>
      <c r="C11" s="271"/>
      <c r="D11" s="271"/>
      <c r="E11" s="271"/>
      <c r="F11" s="271"/>
      <c r="G11" s="271"/>
      <c r="H11" s="271"/>
      <c r="I11" s="271"/>
      <c r="J11" s="271"/>
      <c r="K11" s="271"/>
      <c r="L11" s="271"/>
      <c r="M11" s="271"/>
      <c r="N11" s="271"/>
    </row>
    <row r="12" spans="1:19" x14ac:dyDescent="0.3">
      <c r="B12" s="271"/>
      <c r="C12" s="271"/>
      <c r="D12" s="271"/>
      <c r="E12" s="271"/>
      <c r="F12" s="271"/>
      <c r="G12" s="271"/>
      <c r="H12" s="271"/>
      <c r="I12" s="271"/>
      <c r="J12" s="271"/>
      <c r="K12" s="271"/>
      <c r="L12" s="271"/>
      <c r="M12" s="271"/>
      <c r="N12" s="271"/>
    </row>
    <row r="13" spans="1:19" x14ac:dyDescent="0.3">
      <c r="B13" s="271"/>
      <c r="C13" s="271"/>
      <c r="D13" s="271"/>
      <c r="E13" s="271"/>
      <c r="F13" s="271"/>
      <c r="G13" s="271"/>
      <c r="H13" s="271"/>
      <c r="I13" s="271"/>
      <c r="J13" s="271"/>
      <c r="K13" s="271"/>
      <c r="L13" s="271"/>
      <c r="M13" s="271"/>
      <c r="N13" s="271"/>
    </row>
    <row r="14" spans="1:19" x14ac:dyDescent="0.3">
      <c r="B14" s="271"/>
      <c r="C14" s="271"/>
      <c r="D14" s="271"/>
      <c r="E14" s="271"/>
      <c r="F14" s="271"/>
      <c r="G14" s="271"/>
      <c r="H14" s="271"/>
      <c r="I14" s="271"/>
      <c r="J14" s="271"/>
      <c r="K14" s="271"/>
      <c r="L14" s="271"/>
      <c r="M14" s="271"/>
      <c r="N14" s="271"/>
    </row>
    <row r="15" spans="1:19" x14ac:dyDescent="0.3">
      <c r="B15" s="271"/>
      <c r="C15" s="271"/>
      <c r="D15" s="271"/>
      <c r="E15" s="271"/>
      <c r="F15" s="271"/>
      <c r="G15" s="271"/>
      <c r="H15" s="271"/>
      <c r="I15" s="271"/>
      <c r="J15" s="271"/>
      <c r="K15" s="271"/>
      <c r="L15" s="271"/>
      <c r="M15" s="271"/>
      <c r="N15" s="271"/>
    </row>
    <row r="16" spans="1:19" x14ac:dyDescent="0.3">
      <c r="B16" s="271"/>
      <c r="C16" s="271"/>
      <c r="D16" s="271"/>
      <c r="E16" s="271"/>
      <c r="F16" s="271"/>
      <c r="G16" s="271"/>
      <c r="H16" s="271"/>
      <c r="I16" s="271"/>
      <c r="J16" s="271"/>
      <c r="K16" s="271"/>
      <c r="L16" s="271"/>
      <c r="M16" s="271"/>
      <c r="N16" s="271"/>
    </row>
    <row r="17" spans="1:14" x14ac:dyDescent="0.3">
      <c r="B17" s="271"/>
      <c r="C17" s="271"/>
      <c r="D17" s="271"/>
      <c r="E17" s="271"/>
      <c r="F17" s="271"/>
      <c r="G17" s="271"/>
      <c r="H17" s="271"/>
      <c r="I17" s="271"/>
      <c r="J17" s="271"/>
      <c r="K17" s="271"/>
      <c r="L17" s="271"/>
      <c r="M17" s="271"/>
      <c r="N17" s="271"/>
    </row>
    <row r="18" spans="1:14" x14ac:dyDescent="0.3">
      <c r="B18" s="271"/>
      <c r="C18" s="271"/>
      <c r="D18" s="271"/>
      <c r="E18" s="271"/>
      <c r="F18" s="271"/>
      <c r="G18" s="271"/>
      <c r="H18" s="271"/>
      <c r="I18" s="271"/>
      <c r="J18" s="271"/>
      <c r="K18" s="271"/>
      <c r="L18" s="271"/>
      <c r="M18" s="271"/>
      <c r="N18" s="271"/>
    </row>
    <row r="19" spans="1:14" x14ac:dyDescent="0.3">
      <c r="B19" s="271"/>
      <c r="C19" s="271"/>
      <c r="D19" s="271"/>
      <c r="E19" s="271"/>
      <c r="F19" s="271"/>
      <c r="G19" s="271"/>
      <c r="H19" s="271"/>
      <c r="I19" s="271"/>
      <c r="J19" s="271"/>
      <c r="K19" s="271"/>
      <c r="L19" s="271"/>
      <c r="M19" s="271"/>
      <c r="N19" s="271"/>
    </row>
    <row r="20" spans="1:14" x14ac:dyDescent="0.3">
      <c r="B20" s="271"/>
      <c r="C20" s="271"/>
      <c r="D20" s="271"/>
      <c r="E20" s="271"/>
      <c r="F20" s="271"/>
      <c r="G20" s="271"/>
      <c r="H20" s="271"/>
      <c r="I20" s="271"/>
      <c r="J20" s="271"/>
      <c r="K20" s="271"/>
      <c r="L20" s="271"/>
      <c r="M20" s="271"/>
      <c r="N20" s="271"/>
    </row>
    <row r="21" spans="1:14" x14ac:dyDescent="0.3">
      <c r="B21" s="271"/>
      <c r="C21" s="271"/>
      <c r="D21" s="271"/>
      <c r="E21" s="271"/>
      <c r="F21" s="271"/>
      <c r="G21" s="271"/>
      <c r="H21" s="271"/>
      <c r="I21" s="271"/>
      <c r="J21" s="271"/>
      <c r="K21" s="271"/>
      <c r="L21" s="271"/>
      <c r="M21" s="271"/>
      <c r="N21" s="271"/>
    </row>
    <row r="22" spans="1:14" x14ac:dyDescent="0.3">
      <c r="B22" s="271"/>
      <c r="C22" s="271"/>
      <c r="D22" s="271"/>
      <c r="E22" s="271"/>
      <c r="F22" s="271"/>
      <c r="G22" s="271"/>
      <c r="H22" s="271"/>
      <c r="I22" s="271"/>
      <c r="J22" s="271"/>
      <c r="K22" s="271"/>
      <c r="L22" s="271"/>
      <c r="M22" s="271"/>
      <c r="N22" s="271"/>
    </row>
    <row r="23" spans="1:14" x14ac:dyDescent="0.3">
      <c r="B23" s="271"/>
      <c r="C23" s="271"/>
      <c r="D23" s="271"/>
      <c r="E23" s="271"/>
      <c r="F23" s="271"/>
      <c r="G23" s="271"/>
      <c r="H23" s="271"/>
      <c r="I23" s="271"/>
      <c r="J23" s="271"/>
      <c r="K23" s="271"/>
      <c r="L23" s="271"/>
      <c r="M23" s="271"/>
      <c r="N23" s="271"/>
    </row>
    <row r="24" spans="1:14" x14ac:dyDescent="0.3">
      <c r="B24" s="271"/>
      <c r="C24" s="271"/>
      <c r="D24" s="271"/>
      <c r="E24" s="271"/>
      <c r="F24" s="271"/>
      <c r="G24" s="271"/>
      <c r="H24" s="271"/>
      <c r="I24" s="271"/>
      <c r="J24" s="271"/>
      <c r="K24" s="271"/>
      <c r="L24" s="271"/>
      <c r="M24" s="271"/>
      <c r="N24" s="271"/>
    </row>
    <row r="25" spans="1:14" x14ac:dyDescent="0.3">
      <c r="B25" s="271"/>
      <c r="C25" s="271"/>
      <c r="D25" s="271"/>
      <c r="E25" s="271"/>
      <c r="F25" s="271"/>
      <c r="G25" s="271"/>
      <c r="H25" s="271"/>
      <c r="I25" s="271"/>
      <c r="J25" s="271"/>
      <c r="K25" s="271"/>
      <c r="L25" s="271"/>
      <c r="M25" s="271"/>
      <c r="N25" s="271"/>
    </row>
    <row r="26" spans="1:14" x14ac:dyDescent="0.3">
      <c r="B26" s="271"/>
      <c r="C26" s="271"/>
      <c r="D26" s="271"/>
      <c r="E26" s="271"/>
      <c r="F26" s="271"/>
      <c r="G26" s="271"/>
      <c r="H26" s="271"/>
      <c r="I26" s="271"/>
      <c r="J26" s="271"/>
      <c r="K26" s="271"/>
      <c r="L26" s="271"/>
      <c r="M26" s="271"/>
      <c r="N26" s="271"/>
    </row>
    <row r="27" spans="1:14" x14ac:dyDescent="0.3">
      <c r="B27" s="271"/>
      <c r="C27" s="271"/>
      <c r="D27" s="271"/>
      <c r="E27" s="271"/>
      <c r="F27" s="271"/>
      <c r="G27" s="271"/>
      <c r="H27" s="271"/>
      <c r="I27" s="271"/>
      <c r="J27" s="271"/>
      <c r="K27" s="271"/>
      <c r="L27" s="271"/>
      <c r="M27" s="271"/>
      <c r="N27" s="271"/>
    </row>
    <row r="28" spans="1:14" x14ac:dyDescent="0.3">
      <c r="B28" s="271"/>
      <c r="C28" s="271"/>
      <c r="D28" s="271"/>
      <c r="E28" s="271"/>
      <c r="F28" s="271"/>
      <c r="G28" s="271"/>
      <c r="H28" s="271"/>
      <c r="I28" s="271"/>
      <c r="J28" s="271"/>
      <c r="K28" s="271"/>
      <c r="L28" s="271"/>
      <c r="M28" s="271"/>
      <c r="N28" s="271"/>
    </row>
    <row r="29" spans="1:14" x14ac:dyDescent="0.3">
      <c r="B29" s="271"/>
      <c r="C29" s="271"/>
      <c r="D29" s="271"/>
      <c r="E29" s="271"/>
      <c r="F29" s="271"/>
      <c r="G29" s="271"/>
      <c r="H29" s="271"/>
      <c r="I29" s="271"/>
      <c r="J29" s="271"/>
      <c r="K29" s="271"/>
      <c r="L29" s="271"/>
      <c r="M29" s="271"/>
      <c r="N29" s="271"/>
    </row>
    <row r="32" spans="1:14" x14ac:dyDescent="0.3">
      <c r="A32" s="20"/>
      <c r="B32" s="21" t="s">
        <v>184</v>
      </c>
      <c r="C32" s="20"/>
      <c r="D32" s="20"/>
      <c r="E32" s="20"/>
      <c r="F32" s="20"/>
      <c r="G32" s="20"/>
      <c r="H32" s="20"/>
      <c r="I32" s="20"/>
      <c r="J32" s="20"/>
      <c r="K32" s="20"/>
      <c r="L32" s="20"/>
      <c r="M32" s="20"/>
      <c r="N32" s="20"/>
    </row>
    <row r="34" spans="1:14" x14ac:dyDescent="0.3">
      <c r="B34" s="238" t="s">
        <v>800</v>
      </c>
      <c r="C34" s="238"/>
      <c r="D34" s="238"/>
      <c r="E34" s="238"/>
      <c r="F34" s="238"/>
      <c r="G34" s="238"/>
      <c r="H34" s="238"/>
      <c r="I34" s="238"/>
      <c r="J34" s="238"/>
      <c r="K34" s="238"/>
      <c r="L34" s="238"/>
      <c r="M34" s="238"/>
      <c r="N34" s="238"/>
    </row>
    <row r="35" spans="1:14" x14ac:dyDescent="0.3">
      <c r="B35" s="238"/>
      <c r="C35" s="238"/>
      <c r="D35" s="238"/>
      <c r="E35" s="238"/>
      <c r="F35" s="238"/>
      <c r="G35" s="238"/>
      <c r="H35" s="238"/>
      <c r="I35" s="238"/>
      <c r="J35" s="238"/>
      <c r="K35" s="238"/>
      <c r="L35" s="238"/>
      <c r="M35" s="238"/>
      <c r="N35" s="238"/>
    </row>
    <row r="36" spans="1:14" x14ac:dyDescent="0.3">
      <c r="B36" s="238"/>
      <c r="C36" s="238"/>
      <c r="D36" s="238"/>
      <c r="E36" s="238"/>
      <c r="F36" s="238"/>
      <c r="G36" s="238"/>
      <c r="H36" s="238"/>
      <c r="I36" s="238"/>
      <c r="J36" s="238"/>
      <c r="K36" s="238"/>
      <c r="L36" s="238"/>
      <c r="M36" s="238"/>
      <c r="N36" s="238"/>
    </row>
    <row r="37" spans="1:14" x14ac:dyDescent="0.3">
      <c r="B37" s="238"/>
      <c r="C37" s="238"/>
      <c r="D37" s="238"/>
      <c r="E37" s="238"/>
      <c r="F37" s="238"/>
      <c r="G37" s="238"/>
      <c r="H37" s="238"/>
      <c r="I37" s="238"/>
      <c r="J37" s="238"/>
      <c r="K37" s="238"/>
      <c r="L37" s="238"/>
      <c r="M37" s="238"/>
      <c r="N37" s="238"/>
    </row>
    <row r="38" spans="1:14" x14ac:dyDescent="0.3">
      <c r="B38" s="238"/>
      <c r="C38" s="238"/>
      <c r="D38" s="238"/>
      <c r="E38" s="238"/>
      <c r="F38" s="238"/>
      <c r="G38" s="238"/>
      <c r="H38" s="238"/>
      <c r="I38" s="238"/>
      <c r="J38" s="238"/>
      <c r="K38" s="238"/>
      <c r="L38" s="238"/>
      <c r="M38" s="238"/>
      <c r="N38" s="238"/>
    </row>
    <row r="41" spans="1:14" x14ac:dyDescent="0.3">
      <c r="A41" s="20"/>
      <c r="B41" s="21" t="s">
        <v>185</v>
      </c>
      <c r="C41" s="20"/>
      <c r="D41" s="20"/>
      <c r="E41" s="20"/>
      <c r="F41" s="20"/>
      <c r="G41" s="20"/>
      <c r="H41" s="20"/>
      <c r="I41" s="20"/>
      <c r="J41" s="20"/>
      <c r="K41" s="20"/>
      <c r="L41" s="20"/>
      <c r="M41" s="20"/>
      <c r="N41" s="20"/>
    </row>
    <row r="43" spans="1:14" x14ac:dyDescent="0.3">
      <c r="B43" s="238" t="s">
        <v>815</v>
      </c>
      <c r="C43" s="238"/>
      <c r="D43" s="238"/>
      <c r="E43" s="238"/>
      <c r="F43" s="238"/>
      <c r="G43" s="238"/>
      <c r="H43" s="238"/>
      <c r="I43" s="238"/>
      <c r="J43" s="238"/>
      <c r="K43" s="238"/>
      <c r="L43" s="238"/>
      <c r="M43" s="238"/>
      <c r="N43" s="238"/>
    </row>
    <row r="44" spans="1:14" x14ac:dyDescent="0.3">
      <c r="B44" s="238"/>
      <c r="C44" s="238"/>
      <c r="D44" s="238"/>
      <c r="E44" s="238"/>
      <c r="F44" s="238"/>
      <c r="G44" s="238"/>
      <c r="H44" s="238"/>
      <c r="I44" s="238"/>
      <c r="J44" s="238"/>
      <c r="K44" s="238"/>
      <c r="L44" s="238"/>
      <c r="M44" s="238"/>
      <c r="N44" s="238"/>
    </row>
    <row r="45" spans="1:14" x14ac:dyDescent="0.3">
      <c r="B45" s="238"/>
      <c r="C45" s="238"/>
      <c r="D45" s="238"/>
      <c r="E45" s="238"/>
      <c r="F45" s="238"/>
      <c r="G45" s="238"/>
      <c r="H45" s="238"/>
      <c r="I45" s="238"/>
      <c r="J45" s="238"/>
      <c r="K45" s="238"/>
      <c r="L45" s="238"/>
      <c r="M45" s="238"/>
      <c r="N45" s="238"/>
    </row>
    <row r="46" spans="1:14" x14ac:dyDescent="0.3">
      <c r="B46" s="238"/>
      <c r="C46" s="238"/>
      <c r="D46" s="238"/>
      <c r="E46" s="238"/>
      <c r="F46" s="238"/>
      <c r="G46" s="238"/>
      <c r="H46" s="238"/>
      <c r="I46" s="238"/>
      <c r="J46" s="238"/>
      <c r="K46" s="238"/>
      <c r="L46" s="238"/>
      <c r="M46" s="238"/>
      <c r="N46" s="238"/>
    </row>
    <row r="47" spans="1:14" x14ac:dyDescent="0.3">
      <c r="B47" s="238"/>
      <c r="C47" s="238"/>
      <c r="D47" s="238"/>
      <c r="E47" s="238"/>
      <c r="F47" s="238"/>
      <c r="G47" s="238"/>
      <c r="H47" s="238"/>
      <c r="I47" s="238"/>
      <c r="J47" s="238"/>
      <c r="K47" s="238"/>
      <c r="L47" s="238"/>
      <c r="M47" s="238"/>
      <c r="N47" s="238"/>
    </row>
    <row r="48" spans="1:14" x14ac:dyDescent="0.3">
      <c r="B48" s="238"/>
      <c r="C48" s="238"/>
      <c r="D48" s="238"/>
      <c r="E48" s="238"/>
      <c r="F48" s="238"/>
      <c r="G48" s="238"/>
      <c r="H48" s="238"/>
      <c r="I48" s="238"/>
      <c r="J48" s="238"/>
      <c r="K48" s="238"/>
      <c r="L48" s="238"/>
      <c r="M48" s="238"/>
      <c r="N48" s="238"/>
    </row>
    <row r="49" spans="2:15" x14ac:dyDescent="0.3">
      <c r="B49" s="238"/>
      <c r="C49" s="238"/>
      <c r="D49" s="238"/>
      <c r="E49" s="238"/>
      <c r="F49" s="238"/>
      <c r="G49" s="238"/>
      <c r="H49" s="238"/>
      <c r="I49" s="238"/>
      <c r="J49" s="238"/>
      <c r="K49" s="238"/>
      <c r="L49" s="238"/>
      <c r="M49" s="238"/>
      <c r="N49" s="238"/>
    </row>
    <row r="51" spans="2:15" s="47" customFormat="1" ht="13.5" customHeight="1" x14ac:dyDescent="0.3">
      <c r="B51" s="277" t="s">
        <v>532</v>
      </c>
      <c r="C51" s="277"/>
      <c r="D51" s="277"/>
      <c r="E51" s="277"/>
      <c r="F51" s="278">
        <v>2024</v>
      </c>
      <c r="G51" s="279"/>
      <c r="H51" s="278">
        <v>2023</v>
      </c>
      <c r="I51" s="280"/>
      <c r="J51" s="280"/>
      <c r="K51" s="279"/>
      <c r="L51" s="278">
        <v>2022</v>
      </c>
      <c r="M51" s="280"/>
      <c r="N51" s="280"/>
      <c r="O51" s="279"/>
    </row>
    <row r="52" spans="2:15" s="47" customFormat="1" ht="13.5" customHeight="1" x14ac:dyDescent="0.3">
      <c r="B52" s="277"/>
      <c r="C52" s="277"/>
      <c r="D52" s="277"/>
      <c r="E52" s="277"/>
      <c r="F52" s="278" t="s">
        <v>519</v>
      </c>
      <c r="G52" s="279"/>
      <c r="H52" s="278" t="s">
        <v>24</v>
      </c>
      <c r="I52" s="279"/>
      <c r="J52" s="278" t="s">
        <v>25</v>
      </c>
      <c r="K52" s="279"/>
      <c r="L52" s="278" t="s">
        <v>24</v>
      </c>
      <c r="M52" s="279"/>
      <c r="N52" s="278" t="s">
        <v>25</v>
      </c>
      <c r="O52" s="279"/>
    </row>
    <row r="53" spans="2:15" s="47" customFormat="1" ht="16.5" customHeight="1" x14ac:dyDescent="0.3">
      <c r="B53" s="277"/>
      <c r="C53" s="277"/>
      <c r="D53" s="277"/>
      <c r="E53" s="277"/>
      <c r="F53" s="69" t="s">
        <v>526</v>
      </c>
      <c r="G53" s="70" t="s">
        <v>527</v>
      </c>
      <c r="H53" s="16" t="s">
        <v>526</v>
      </c>
      <c r="I53" s="169" t="s">
        <v>527</v>
      </c>
      <c r="J53" s="69" t="s">
        <v>526</v>
      </c>
      <c r="K53" s="70" t="s">
        <v>527</v>
      </c>
      <c r="L53" s="16" t="s">
        <v>526</v>
      </c>
      <c r="M53" s="169" t="s">
        <v>527</v>
      </c>
      <c r="N53" s="69" t="s">
        <v>526</v>
      </c>
      <c r="O53" s="70" t="s">
        <v>527</v>
      </c>
    </row>
    <row r="54" spans="2:15" x14ac:dyDescent="0.3">
      <c r="B54" s="36" t="s">
        <v>23</v>
      </c>
      <c r="C54" s="36"/>
      <c r="D54" s="36"/>
      <c r="E54" s="36"/>
      <c r="F54" s="37"/>
      <c r="G54" s="38"/>
      <c r="H54" s="36"/>
      <c r="I54" s="36"/>
      <c r="J54" s="37"/>
      <c r="K54" s="38"/>
      <c r="L54" s="36"/>
      <c r="M54" s="36"/>
      <c r="N54" s="37"/>
      <c r="O54" s="38"/>
    </row>
    <row r="55" spans="2:15" x14ac:dyDescent="0.3">
      <c r="B55" s="247" t="s">
        <v>472</v>
      </c>
      <c r="C55" s="247"/>
      <c r="D55" s="247"/>
      <c r="E55" s="247"/>
      <c r="F55" s="147">
        <f t="shared" ref="F55:G59" si="0">F75+H75+J75+L75+N75</f>
        <v>1574.6209000000001</v>
      </c>
      <c r="G55" s="150">
        <f t="shared" si="0"/>
        <v>0</v>
      </c>
      <c r="H55" s="148">
        <v>566</v>
      </c>
      <c r="I55" s="148">
        <v>0</v>
      </c>
      <c r="J55" s="147">
        <v>0</v>
      </c>
      <c r="K55" s="150">
        <v>0</v>
      </c>
      <c r="L55" s="148">
        <v>0</v>
      </c>
      <c r="M55" s="148">
        <v>0</v>
      </c>
      <c r="N55" s="147">
        <v>0</v>
      </c>
      <c r="O55" s="150">
        <v>0</v>
      </c>
    </row>
    <row r="56" spans="2:15" x14ac:dyDescent="0.3">
      <c r="B56" s="247" t="s">
        <v>473</v>
      </c>
      <c r="C56" s="247"/>
      <c r="D56" s="247"/>
      <c r="E56" s="247"/>
      <c r="F56" s="147">
        <f t="shared" si="0"/>
        <v>1192.674677</v>
      </c>
      <c r="G56" s="150">
        <f t="shared" si="0"/>
        <v>0</v>
      </c>
      <c r="H56" s="148">
        <v>794</v>
      </c>
      <c r="I56" s="148">
        <v>0</v>
      </c>
      <c r="J56" s="147">
        <v>0</v>
      </c>
      <c r="K56" s="150">
        <v>0</v>
      </c>
      <c r="L56" s="148">
        <v>294</v>
      </c>
      <c r="M56" s="148">
        <v>0</v>
      </c>
      <c r="N56" s="147">
        <v>0</v>
      </c>
      <c r="O56" s="150">
        <v>0</v>
      </c>
    </row>
    <row r="57" spans="2:15" x14ac:dyDescent="0.3">
      <c r="B57" s="247" t="s">
        <v>474</v>
      </c>
      <c r="C57" s="247"/>
      <c r="D57" s="247"/>
      <c r="E57" s="247"/>
      <c r="F57" s="147">
        <f t="shared" si="0"/>
        <v>0</v>
      </c>
      <c r="G57" s="150">
        <f t="shared" si="0"/>
        <v>38705.260829999999</v>
      </c>
      <c r="H57" s="148">
        <v>0</v>
      </c>
      <c r="I57" s="148">
        <v>36860</v>
      </c>
      <c r="J57" s="147">
        <v>0</v>
      </c>
      <c r="K57" s="150">
        <v>14.613</v>
      </c>
      <c r="L57" s="148">
        <v>0</v>
      </c>
      <c r="M57" s="148">
        <v>0</v>
      </c>
      <c r="N57" s="147">
        <v>0</v>
      </c>
      <c r="O57" s="150">
        <v>16.992000000000001</v>
      </c>
    </row>
    <row r="58" spans="2:15" x14ac:dyDescent="0.3">
      <c r="B58" s="247" t="s">
        <v>471</v>
      </c>
      <c r="C58" s="247"/>
      <c r="D58" s="247"/>
      <c r="E58" s="247"/>
      <c r="F58" s="147">
        <f t="shared" si="0"/>
        <v>0</v>
      </c>
      <c r="G58" s="150">
        <f t="shared" si="0"/>
        <v>57901.618045700001</v>
      </c>
      <c r="H58" s="148">
        <v>0</v>
      </c>
      <c r="I58" s="148">
        <v>35366</v>
      </c>
      <c r="J58" s="147">
        <v>0</v>
      </c>
      <c r="K58" s="150">
        <v>110.3775</v>
      </c>
      <c r="L58" s="148">
        <v>0</v>
      </c>
      <c r="M58" s="148">
        <v>6988</v>
      </c>
      <c r="N58" s="147">
        <v>0</v>
      </c>
      <c r="O58" s="150">
        <v>217.93510000000001</v>
      </c>
    </row>
    <row r="59" spans="2:15" x14ac:dyDescent="0.3">
      <c r="B59" s="247" t="s">
        <v>475</v>
      </c>
      <c r="C59" s="247"/>
      <c r="D59" s="247"/>
      <c r="E59" s="247"/>
      <c r="F59" s="147">
        <f t="shared" si="0"/>
        <v>105.98125999999999</v>
      </c>
      <c r="G59" s="150">
        <f t="shared" si="0"/>
        <v>61.632873999999987</v>
      </c>
      <c r="H59" s="148">
        <v>89</v>
      </c>
      <c r="I59" s="148">
        <v>0</v>
      </c>
      <c r="J59" s="147">
        <v>13.965999999999999</v>
      </c>
      <c r="K59" s="150">
        <v>0</v>
      </c>
      <c r="L59" s="148">
        <v>46</v>
      </c>
      <c r="M59" s="148">
        <v>0</v>
      </c>
      <c r="N59" s="147">
        <v>7.79</v>
      </c>
      <c r="O59" s="150">
        <v>0</v>
      </c>
    </row>
    <row r="60" spans="2:15" x14ac:dyDescent="0.3">
      <c r="B60" s="268" t="s">
        <v>23</v>
      </c>
      <c r="C60" s="268"/>
      <c r="D60" s="268"/>
      <c r="E60" s="268"/>
      <c r="F60" s="162">
        <f t="shared" ref="F60:O60" si="1">SUM(F55:F59)</f>
        <v>2873.2768369999999</v>
      </c>
      <c r="G60" s="164">
        <f t="shared" si="1"/>
        <v>96668.511749700003</v>
      </c>
      <c r="H60" s="162">
        <f t="shared" si="1"/>
        <v>1449</v>
      </c>
      <c r="I60" s="164">
        <f t="shared" si="1"/>
        <v>72226</v>
      </c>
      <c r="J60" s="162">
        <f t="shared" si="1"/>
        <v>13.965999999999999</v>
      </c>
      <c r="K60" s="164">
        <f t="shared" si="1"/>
        <v>124.9905</v>
      </c>
      <c r="L60" s="162">
        <f t="shared" si="1"/>
        <v>340</v>
      </c>
      <c r="M60" s="164">
        <f t="shared" si="1"/>
        <v>6988</v>
      </c>
      <c r="N60" s="162">
        <f t="shared" si="1"/>
        <v>7.79</v>
      </c>
      <c r="O60" s="164">
        <f t="shared" si="1"/>
        <v>234.9271</v>
      </c>
    </row>
    <row r="61" spans="2:15" ht="16.5" x14ac:dyDescent="0.3">
      <c r="B61" s="36" t="s">
        <v>528</v>
      </c>
      <c r="C61" s="36"/>
      <c r="D61" s="36"/>
      <c r="E61" s="36"/>
      <c r="F61" s="165"/>
      <c r="G61" s="167"/>
      <c r="H61" s="166"/>
      <c r="I61" s="166"/>
      <c r="J61" s="165"/>
      <c r="K61" s="167"/>
      <c r="L61" s="166"/>
      <c r="M61" s="166"/>
      <c r="N61" s="165"/>
      <c r="O61" s="167"/>
    </row>
    <row r="62" spans="2:15" x14ac:dyDescent="0.3">
      <c r="B62" s="247" t="s">
        <v>472</v>
      </c>
      <c r="C62" s="247"/>
      <c r="D62" s="247"/>
      <c r="E62" s="247"/>
      <c r="F62" s="147">
        <f t="shared" ref="F62:G66" si="2">F82+H82+J82+L82+N82</f>
        <v>0</v>
      </c>
      <c r="G62" s="150">
        <f t="shared" si="2"/>
        <v>0</v>
      </c>
      <c r="H62" s="148">
        <v>566</v>
      </c>
      <c r="I62" s="148">
        <v>0</v>
      </c>
      <c r="J62" s="147">
        <v>0</v>
      </c>
      <c r="K62" s="150">
        <v>0</v>
      </c>
      <c r="L62" s="148">
        <v>0</v>
      </c>
      <c r="M62" s="148">
        <v>0</v>
      </c>
      <c r="N62" s="147">
        <v>0</v>
      </c>
      <c r="O62" s="150">
        <v>0</v>
      </c>
    </row>
    <row r="63" spans="2:15" x14ac:dyDescent="0.3">
      <c r="B63" s="247" t="s">
        <v>473</v>
      </c>
      <c r="C63" s="247"/>
      <c r="D63" s="247"/>
      <c r="E63" s="247"/>
      <c r="F63" s="147">
        <f t="shared" si="2"/>
        <v>1192.674677</v>
      </c>
      <c r="G63" s="150">
        <f t="shared" si="2"/>
        <v>0</v>
      </c>
      <c r="H63" s="148">
        <v>700</v>
      </c>
      <c r="I63" s="148">
        <v>0</v>
      </c>
      <c r="J63" s="147">
        <v>0</v>
      </c>
      <c r="K63" s="150">
        <v>0</v>
      </c>
      <c r="L63" s="148">
        <v>251</v>
      </c>
      <c r="M63" s="148">
        <v>0</v>
      </c>
      <c r="N63" s="147">
        <v>0</v>
      </c>
      <c r="O63" s="150">
        <v>0</v>
      </c>
    </row>
    <row r="64" spans="2:15" x14ac:dyDescent="0.3">
      <c r="B64" s="247" t="s">
        <v>474</v>
      </c>
      <c r="C64" s="247"/>
      <c r="D64" s="247"/>
      <c r="E64" s="247"/>
      <c r="F64" s="147">
        <f t="shared" si="2"/>
        <v>0</v>
      </c>
      <c r="G64" s="150">
        <f t="shared" si="2"/>
        <v>0</v>
      </c>
      <c r="H64" s="148">
        <v>0</v>
      </c>
      <c r="I64" s="148">
        <v>0</v>
      </c>
      <c r="J64" s="147">
        <v>0</v>
      </c>
      <c r="K64" s="150">
        <v>0</v>
      </c>
      <c r="L64" s="148">
        <v>0</v>
      </c>
      <c r="M64" s="148">
        <v>0</v>
      </c>
      <c r="N64" s="147">
        <v>0</v>
      </c>
      <c r="O64" s="150">
        <v>0</v>
      </c>
    </row>
    <row r="65" spans="2:15" x14ac:dyDescent="0.3">
      <c r="B65" s="247" t="s">
        <v>471</v>
      </c>
      <c r="C65" s="247"/>
      <c r="D65" s="247"/>
      <c r="E65" s="247"/>
      <c r="F65" s="147">
        <f t="shared" si="2"/>
        <v>0</v>
      </c>
      <c r="G65" s="150">
        <f t="shared" si="2"/>
        <v>33027.834839999996</v>
      </c>
      <c r="H65" s="148">
        <v>0</v>
      </c>
      <c r="I65" s="148">
        <v>32281</v>
      </c>
      <c r="J65" s="147">
        <v>0</v>
      </c>
      <c r="K65" s="150">
        <v>0</v>
      </c>
      <c r="L65" s="148">
        <v>0</v>
      </c>
      <c r="M65" s="148">
        <v>4744</v>
      </c>
      <c r="N65" s="147">
        <v>0</v>
      </c>
      <c r="O65" s="150">
        <v>0</v>
      </c>
    </row>
    <row r="66" spans="2:15" x14ac:dyDescent="0.3">
      <c r="B66" s="247" t="s">
        <v>475</v>
      </c>
      <c r="C66" s="247"/>
      <c r="D66" s="247"/>
      <c r="E66" s="247"/>
      <c r="F66" s="147">
        <f t="shared" si="2"/>
        <v>72.477080000000001</v>
      </c>
      <c r="G66" s="150">
        <f t="shared" si="2"/>
        <v>61.632873999999987</v>
      </c>
      <c r="H66" s="148">
        <v>4</v>
      </c>
      <c r="I66" s="148">
        <v>0</v>
      </c>
      <c r="J66" s="147">
        <v>0</v>
      </c>
      <c r="K66" s="150">
        <v>0</v>
      </c>
      <c r="L66" s="148">
        <v>4</v>
      </c>
      <c r="M66" s="148">
        <v>0</v>
      </c>
      <c r="N66" s="147">
        <v>0</v>
      </c>
      <c r="O66" s="150">
        <v>0</v>
      </c>
    </row>
    <row r="67" spans="2:15" x14ac:dyDescent="0.3">
      <c r="B67" s="268" t="s">
        <v>530</v>
      </c>
      <c r="C67" s="268"/>
      <c r="D67" s="268"/>
      <c r="E67" s="268"/>
      <c r="F67" s="162">
        <f t="shared" ref="F67:O67" si="3">SUM(F62:F66)</f>
        <v>1265.1517570000001</v>
      </c>
      <c r="G67" s="164">
        <f t="shared" si="3"/>
        <v>33089.467713999999</v>
      </c>
      <c r="H67" s="162">
        <f t="shared" si="3"/>
        <v>1270</v>
      </c>
      <c r="I67" s="164">
        <f t="shared" si="3"/>
        <v>32281</v>
      </c>
      <c r="J67" s="162">
        <f t="shared" si="3"/>
        <v>0</v>
      </c>
      <c r="K67" s="164">
        <f t="shared" si="3"/>
        <v>0</v>
      </c>
      <c r="L67" s="162">
        <f t="shared" si="3"/>
        <v>255</v>
      </c>
      <c r="M67" s="164">
        <f t="shared" si="3"/>
        <v>4744</v>
      </c>
      <c r="N67" s="162">
        <f t="shared" si="3"/>
        <v>0</v>
      </c>
      <c r="O67" s="164">
        <f t="shared" si="3"/>
        <v>0</v>
      </c>
    </row>
    <row r="68" spans="2:15" s="184" customFormat="1" ht="13.5" x14ac:dyDescent="0.3">
      <c r="B68" s="267" t="s">
        <v>529</v>
      </c>
      <c r="C68" s="267"/>
      <c r="D68" s="267"/>
      <c r="E68" s="267"/>
      <c r="F68" s="267"/>
      <c r="G68" s="267"/>
      <c r="H68" s="267"/>
      <c r="I68" s="267"/>
      <c r="J68" s="267"/>
      <c r="K68" s="267"/>
      <c r="L68" s="267"/>
      <c r="M68" s="267"/>
      <c r="N68" s="267"/>
    </row>
    <row r="69" spans="2:15" s="184" customFormat="1" ht="13.5" x14ac:dyDescent="0.3">
      <c r="B69" s="267"/>
      <c r="C69" s="267"/>
      <c r="D69" s="267"/>
      <c r="E69" s="267"/>
      <c r="F69" s="267"/>
      <c r="G69" s="267"/>
      <c r="H69" s="267"/>
      <c r="I69" s="267"/>
      <c r="J69" s="267"/>
      <c r="K69" s="267"/>
      <c r="L69" s="267"/>
      <c r="M69" s="267"/>
      <c r="N69" s="267"/>
    </row>
    <row r="70" spans="2:15" s="184" customFormat="1" ht="13.5" x14ac:dyDescent="0.3">
      <c r="B70" s="276"/>
      <c r="C70" s="276"/>
      <c r="D70" s="276"/>
      <c r="E70" s="276"/>
      <c r="F70" s="276"/>
      <c r="G70" s="276"/>
      <c r="H70" s="276"/>
      <c r="I70" s="276"/>
      <c r="J70" s="276"/>
      <c r="K70" s="276"/>
      <c r="L70" s="276"/>
      <c r="M70" s="276"/>
      <c r="N70" s="276"/>
    </row>
    <row r="72" spans="2:15" s="47" customFormat="1" ht="15" x14ac:dyDescent="0.3">
      <c r="B72" s="277" t="s">
        <v>531</v>
      </c>
      <c r="C72" s="277"/>
      <c r="D72" s="277"/>
      <c r="E72" s="277"/>
      <c r="F72" s="278" t="s">
        <v>801</v>
      </c>
      <c r="G72" s="279"/>
      <c r="H72" s="280" t="s">
        <v>305</v>
      </c>
      <c r="I72" s="280"/>
      <c r="J72" s="278" t="s">
        <v>368</v>
      </c>
      <c r="K72" s="279"/>
      <c r="L72" s="280" t="s">
        <v>311</v>
      </c>
      <c r="M72" s="280"/>
      <c r="N72" s="278" t="s">
        <v>312</v>
      </c>
      <c r="O72" s="279"/>
    </row>
    <row r="73" spans="2:15" s="47" customFormat="1" ht="15" x14ac:dyDescent="0.3">
      <c r="B73" s="277"/>
      <c r="C73" s="277"/>
      <c r="D73" s="277"/>
      <c r="E73" s="277"/>
      <c r="F73" s="69" t="s">
        <v>802</v>
      </c>
      <c r="G73" s="70" t="s">
        <v>803</v>
      </c>
      <c r="H73" s="69" t="s">
        <v>802</v>
      </c>
      <c r="I73" s="70" t="s">
        <v>803</v>
      </c>
      <c r="J73" s="69" t="s">
        <v>802</v>
      </c>
      <c r="K73" s="70" t="s">
        <v>803</v>
      </c>
      <c r="L73" s="69" t="s">
        <v>802</v>
      </c>
      <c r="M73" s="70" t="s">
        <v>803</v>
      </c>
      <c r="N73" s="69" t="s">
        <v>802</v>
      </c>
      <c r="O73" s="70" t="s">
        <v>803</v>
      </c>
    </row>
    <row r="74" spans="2:15" x14ac:dyDescent="0.3">
      <c r="B74" s="36" t="s">
        <v>23</v>
      </c>
      <c r="C74" s="36"/>
      <c r="D74" s="36"/>
      <c r="E74" s="36"/>
      <c r="F74" s="37"/>
      <c r="G74" s="38"/>
      <c r="H74" s="36"/>
      <c r="I74" s="36"/>
      <c r="J74" s="37"/>
      <c r="K74" s="38"/>
      <c r="L74" s="36"/>
      <c r="M74" s="36"/>
      <c r="N74" s="37"/>
      <c r="O74" s="38"/>
    </row>
    <row r="75" spans="2:15" x14ac:dyDescent="0.3">
      <c r="B75" s="247" t="s">
        <v>472</v>
      </c>
      <c r="C75" s="247"/>
      <c r="D75" s="247"/>
      <c r="E75" s="247"/>
      <c r="F75" s="147">
        <v>1574.6209000000001</v>
      </c>
      <c r="G75" s="150">
        <v>0</v>
      </c>
      <c r="H75" s="148">
        <v>0</v>
      </c>
      <c r="I75" s="148">
        <v>0</v>
      </c>
      <c r="J75" s="147">
        <v>0</v>
      </c>
      <c r="K75" s="150">
        <v>0</v>
      </c>
      <c r="L75" s="148">
        <v>0</v>
      </c>
      <c r="M75" s="148">
        <v>0</v>
      </c>
      <c r="N75" s="147">
        <v>0</v>
      </c>
      <c r="O75" s="150">
        <v>0</v>
      </c>
    </row>
    <row r="76" spans="2:15" x14ac:dyDescent="0.3">
      <c r="B76" s="247" t="s">
        <v>473</v>
      </c>
      <c r="C76" s="247"/>
      <c r="D76" s="247"/>
      <c r="E76" s="247"/>
      <c r="F76" s="147">
        <v>1113.674</v>
      </c>
      <c r="G76" s="150">
        <v>0</v>
      </c>
      <c r="H76" s="148">
        <v>79.000676999999996</v>
      </c>
      <c r="I76" s="148">
        <v>0</v>
      </c>
      <c r="J76" s="147">
        <v>0</v>
      </c>
      <c r="K76" s="150">
        <v>0</v>
      </c>
      <c r="L76" s="148">
        <v>0</v>
      </c>
      <c r="M76" s="148">
        <v>0</v>
      </c>
      <c r="N76" s="147">
        <v>0</v>
      </c>
      <c r="O76" s="150">
        <v>0</v>
      </c>
    </row>
    <row r="77" spans="2:15" x14ac:dyDescent="0.3">
      <c r="B77" s="247" t="s">
        <v>474</v>
      </c>
      <c r="C77" s="247"/>
      <c r="D77" s="247"/>
      <c r="E77" s="247"/>
      <c r="F77" s="147">
        <v>0</v>
      </c>
      <c r="G77" s="150">
        <v>0</v>
      </c>
      <c r="H77" s="148">
        <v>0</v>
      </c>
      <c r="I77" s="148">
        <v>0</v>
      </c>
      <c r="J77" s="147">
        <v>0</v>
      </c>
      <c r="K77" s="150">
        <v>0</v>
      </c>
      <c r="L77" s="148">
        <v>0</v>
      </c>
      <c r="M77" s="148">
        <v>31954.452830000002</v>
      </c>
      <c r="N77" s="147">
        <v>0</v>
      </c>
      <c r="O77" s="150">
        <v>6750.8079999999991</v>
      </c>
    </row>
    <row r="78" spans="2:15" x14ac:dyDescent="0.3">
      <c r="B78" s="247" t="s">
        <v>471</v>
      </c>
      <c r="C78" s="247"/>
      <c r="D78" s="247"/>
      <c r="E78" s="247"/>
      <c r="F78" s="147">
        <v>0</v>
      </c>
      <c r="G78" s="150">
        <v>53056.673901000002</v>
      </c>
      <c r="H78" s="148">
        <v>0</v>
      </c>
      <c r="I78" s="148">
        <v>4391.6169989999999</v>
      </c>
      <c r="J78" s="147">
        <v>0</v>
      </c>
      <c r="K78" s="150">
        <v>0</v>
      </c>
      <c r="L78" s="148">
        <v>0</v>
      </c>
      <c r="M78" s="148">
        <v>155.99314570000001</v>
      </c>
      <c r="N78" s="147">
        <v>0</v>
      </c>
      <c r="O78" s="150">
        <v>297.334</v>
      </c>
    </row>
    <row r="79" spans="2:15" x14ac:dyDescent="0.3">
      <c r="B79" s="247" t="s">
        <v>475</v>
      </c>
      <c r="C79" s="247"/>
      <c r="D79" s="247"/>
      <c r="E79" s="247"/>
      <c r="F79" s="147">
        <v>16.762759999999997</v>
      </c>
      <c r="G79" s="150">
        <v>0</v>
      </c>
      <c r="H79" s="148">
        <v>55.844499999999996</v>
      </c>
      <c r="I79" s="148">
        <v>61.632873999999987</v>
      </c>
      <c r="J79" s="147">
        <v>0.8</v>
      </c>
      <c r="K79" s="150">
        <v>0</v>
      </c>
      <c r="L79" s="148">
        <v>23.774000000000001</v>
      </c>
      <c r="M79" s="148">
        <v>0</v>
      </c>
      <c r="N79" s="147">
        <v>8.8000000000000007</v>
      </c>
      <c r="O79" s="150">
        <v>0</v>
      </c>
    </row>
    <row r="80" spans="2:15" x14ac:dyDescent="0.3">
      <c r="B80" s="268" t="s">
        <v>23</v>
      </c>
      <c r="C80" s="268"/>
      <c r="D80" s="268"/>
      <c r="E80" s="268"/>
      <c r="F80" s="162">
        <f t="shared" ref="F80:O80" si="4">SUM(F75:F79)</f>
        <v>2705.0576599999999</v>
      </c>
      <c r="G80" s="164">
        <f t="shared" si="4"/>
        <v>53056.673901000002</v>
      </c>
      <c r="H80" s="162">
        <f t="shared" si="4"/>
        <v>134.84517699999998</v>
      </c>
      <c r="I80" s="164">
        <f t="shared" si="4"/>
        <v>4453.2498729999998</v>
      </c>
      <c r="J80" s="162">
        <f t="shared" si="4"/>
        <v>0.8</v>
      </c>
      <c r="K80" s="164">
        <f t="shared" si="4"/>
        <v>0</v>
      </c>
      <c r="L80" s="162">
        <f t="shared" si="4"/>
        <v>23.774000000000001</v>
      </c>
      <c r="M80" s="164">
        <f t="shared" si="4"/>
        <v>32110.4459757</v>
      </c>
      <c r="N80" s="162">
        <f t="shared" si="4"/>
        <v>8.8000000000000007</v>
      </c>
      <c r="O80" s="164">
        <f t="shared" si="4"/>
        <v>7048.1419999999989</v>
      </c>
    </row>
    <row r="81" spans="1:15" ht="16.5" x14ac:dyDescent="0.3">
      <c r="B81" s="36" t="s">
        <v>804</v>
      </c>
      <c r="C81" s="36"/>
      <c r="D81" s="36"/>
      <c r="E81" s="36"/>
      <c r="F81" s="165"/>
      <c r="G81" s="167"/>
      <c r="H81" s="166"/>
      <c r="I81" s="166"/>
      <c r="J81" s="165"/>
      <c r="K81" s="167"/>
      <c r="L81" s="166"/>
      <c r="M81" s="166"/>
      <c r="N81" s="165"/>
      <c r="O81" s="167"/>
    </row>
    <row r="82" spans="1:15" x14ac:dyDescent="0.3">
      <c r="B82" s="247" t="s">
        <v>472</v>
      </c>
      <c r="C82" s="247"/>
      <c r="D82" s="247"/>
      <c r="E82" s="247"/>
      <c r="F82" s="147">
        <v>0</v>
      </c>
      <c r="G82" s="150">
        <v>0</v>
      </c>
      <c r="H82" s="148">
        <v>0</v>
      </c>
      <c r="I82" s="148">
        <v>0</v>
      </c>
      <c r="J82" s="147">
        <v>0</v>
      </c>
      <c r="K82" s="150">
        <v>0</v>
      </c>
      <c r="L82" s="148">
        <v>0</v>
      </c>
      <c r="M82" s="148">
        <v>0</v>
      </c>
      <c r="N82" s="147">
        <v>0</v>
      </c>
      <c r="O82" s="150">
        <v>0</v>
      </c>
    </row>
    <row r="83" spans="1:15" x14ac:dyDescent="0.3">
      <c r="B83" s="247" t="s">
        <v>473</v>
      </c>
      <c r="C83" s="247"/>
      <c r="D83" s="247"/>
      <c r="E83" s="247"/>
      <c r="F83" s="147">
        <v>1113.674</v>
      </c>
      <c r="G83" s="150">
        <v>0</v>
      </c>
      <c r="H83" s="148">
        <v>79.000676999999996</v>
      </c>
      <c r="I83" s="148">
        <v>0</v>
      </c>
      <c r="J83" s="147">
        <v>0</v>
      </c>
      <c r="K83" s="150">
        <v>0</v>
      </c>
      <c r="L83" s="148">
        <v>0</v>
      </c>
      <c r="M83" s="148">
        <v>0</v>
      </c>
      <c r="N83" s="147">
        <v>0</v>
      </c>
      <c r="O83" s="150">
        <v>0</v>
      </c>
    </row>
    <row r="84" spans="1:15" x14ac:dyDescent="0.3">
      <c r="B84" s="247" t="s">
        <v>474</v>
      </c>
      <c r="C84" s="247"/>
      <c r="D84" s="247"/>
      <c r="E84" s="247"/>
      <c r="F84" s="147">
        <v>0</v>
      </c>
      <c r="G84" s="150">
        <v>0</v>
      </c>
      <c r="H84" s="148">
        <v>0</v>
      </c>
      <c r="I84" s="148">
        <v>0</v>
      </c>
      <c r="J84" s="147">
        <v>0</v>
      </c>
      <c r="K84" s="150">
        <v>0</v>
      </c>
      <c r="L84" s="148">
        <v>0</v>
      </c>
      <c r="M84" s="148">
        <v>0</v>
      </c>
      <c r="N84" s="147">
        <v>0</v>
      </c>
      <c r="O84" s="150">
        <v>0</v>
      </c>
    </row>
    <row r="85" spans="1:15" x14ac:dyDescent="0.3">
      <c r="B85" s="247" t="s">
        <v>471</v>
      </c>
      <c r="C85" s="247"/>
      <c r="D85" s="247"/>
      <c r="E85" s="247"/>
      <c r="F85" s="147">
        <v>0</v>
      </c>
      <c r="G85" s="150">
        <v>28636.217840999998</v>
      </c>
      <c r="H85" s="148">
        <v>0</v>
      </c>
      <c r="I85" s="148">
        <v>4391.6169989999999</v>
      </c>
      <c r="J85" s="147">
        <v>0</v>
      </c>
      <c r="K85" s="150">
        <v>0</v>
      </c>
      <c r="L85" s="148">
        <v>0</v>
      </c>
      <c r="M85" s="148">
        <v>0</v>
      </c>
      <c r="N85" s="147">
        <v>0</v>
      </c>
      <c r="O85" s="150">
        <v>0</v>
      </c>
    </row>
    <row r="86" spans="1:15" ht="16.5" x14ac:dyDescent="0.3">
      <c r="B86" s="247" t="s">
        <v>805</v>
      </c>
      <c r="C86" s="247"/>
      <c r="D86" s="247"/>
      <c r="E86" s="247"/>
      <c r="F86" s="147">
        <v>16.632579999999997</v>
      </c>
      <c r="G86" s="150">
        <v>0</v>
      </c>
      <c r="H86" s="148">
        <v>55.844499999999996</v>
      </c>
      <c r="I86" s="148">
        <v>61.632873999999987</v>
      </c>
      <c r="J86" s="147">
        <v>0</v>
      </c>
      <c r="K86" s="150">
        <v>0</v>
      </c>
      <c r="L86" s="148">
        <v>0</v>
      </c>
      <c r="M86" s="148">
        <v>0</v>
      </c>
      <c r="N86" s="147">
        <v>0</v>
      </c>
      <c r="O86" s="150">
        <v>0</v>
      </c>
    </row>
    <row r="87" spans="1:15" x14ac:dyDescent="0.3">
      <c r="B87" s="268" t="s">
        <v>530</v>
      </c>
      <c r="C87" s="268"/>
      <c r="D87" s="268"/>
      <c r="E87" s="268"/>
      <c r="F87" s="162">
        <f t="shared" ref="F87:O87" si="5">SUM(F82:F86)</f>
        <v>1130.3065799999999</v>
      </c>
      <c r="G87" s="164">
        <f t="shared" si="5"/>
        <v>28636.217840999998</v>
      </c>
      <c r="H87" s="162">
        <f t="shared" si="5"/>
        <v>134.84517699999998</v>
      </c>
      <c r="I87" s="164">
        <f t="shared" si="5"/>
        <v>4453.2498729999998</v>
      </c>
      <c r="J87" s="162">
        <f t="shared" si="5"/>
        <v>0</v>
      </c>
      <c r="K87" s="164">
        <f t="shared" si="5"/>
        <v>0</v>
      </c>
      <c r="L87" s="162">
        <f t="shared" si="5"/>
        <v>0</v>
      </c>
      <c r="M87" s="164">
        <f t="shared" si="5"/>
        <v>0</v>
      </c>
      <c r="N87" s="162">
        <f t="shared" si="5"/>
        <v>0</v>
      </c>
      <c r="O87" s="164">
        <f t="shared" si="5"/>
        <v>0</v>
      </c>
    </row>
    <row r="88" spans="1:15" s="184" customFormat="1" ht="13.5" x14ac:dyDescent="0.3">
      <c r="B88" s="267" t="s">
        <v>806</v>
      </c>
      <c r="C88" s="267"/>
      <c r="D88" s="267"/>
      <c r="E88" s="267"/>
      <c r="F88" s="267"/>
      <c r="G88" s="267"/>
      <c r="H88" s="267"/>
      <c r="I88" s="267"/>
      <c r="J88" s="267"/>
      <c r="K88" s="267"/>
      <c r="L88" s="267"/>
      <c r="M88" s="267"/>
      <c r="N88" s="267"/>
    </row>
    <row r="89" spans="1:15" s="184" customFormat="1" ht="13.5" x14ac:dyDescent="0.3">
      <c r="B89" s="267"/>
      <c r="C89" s="267"/>
      <c r="D89" s="267"/>
      <c r="E89" s="267"/>
      <c r="F89" s="267"/>
      <c r="G89" s="267"/>
      <c r="H89" s="267"/>
      <c r="I89" s="267"/>
      <c r="J89" s="267"/>
      <c r="K89" s="267"/>
      <c r="L89" s="267"/>
      <c r="M89" s="267"/>
      <c r="N89" s="267"/>
    </row>
    <row r="90" spans="1:15" s="184" customFormat="1" ht="13.5" x14ac:dyDescent="0.3">
      <c r="B90" s="267"/>
      <c r="C90" s="267"/>
      <c r="D90" s="267"/>
      <c r="E90" s="267"/>
      <c r="F90" s="267"/>
      <c r="G90" s="267"/>
      <c r="H90" s="267"/>
      <c r="I90" s="267"/>
      <c r="J90" s="267"/>
      <c r="K90" s="267"/>
      <c r="L90" s="267"/>
      <c r="M90" s="267"/>
      <c r="N90" s="267"/>
    </row>
    <row r="91" spans="1:15" s="184" customFormat="1" ht="13.5" x14ac:dyDescent="0.3">
      <c r="B91" s="267"/>
      <c r="C91" s="267"/>
      <c r="D91" s="267"/>
      <c r="E91" s="267"/>
      <c r="F91" s="267"/>
      <c r="G91" s="267"/>
      <c r="H91" s="267"/>
      <c r="I91" s="267"/>
      <c r="J91" s="267"/>
      <c r="K91" s="267"/>
      <c r="L91" s="267"/>
      <c r="M91" s="267"/>
      <c r="N91" s="267"/>
    </row>
    <row r="92" spans="1:15" s="184" customFormat="1" ht="13.5" x14ac:dyDescent="0.3">
      <c r="B92" s="267"/>
      <c r="C92" s="267"/>
      <c r="D92" s="267"/>
      <c r="E92" s="267"/>
      <c r="F92" s="267"/>
      <c r="G92" s="267"/>
      <c r="H92" s="267"/>
      <c r="I92" s="267"/>
      <c r="J92" s="267"/>
      <c r="K92" s="267"/>
      <c r="L92" s="267"/>
      <c r="M92" s="267"/>
      <c r="N92" s="267"/>
    </row>
    <row r="93" spans="1:15" s="184" customFormat="1" ht="13.5" x14ac:dyDescent="0.3">
      <c r="B93" s="276"/>
      <c r="C93" s="276"/>
      <c r="D93" s="276"/>
      <c r="E93" s="276"/>
      <c r="F93" s="276"/>
      <c r="G93" s="276"/>
      <c r="H93" s="276"/>
      <c r="I93" s="276"/>
      <c r="J93" s="276"/>
      <c r="K93" s="276"/>
      <c r="L93" s="276"/>
      <c r="M93" s="276"/>
      <c r="N93" s="276"/>
    </row>
    <row r="96" spans="1:15" x14ac:dyDescent="0.3">
      <c r="A96" s="20"/>
      <c r="B96" s="21" t="s">
        <v>186</v>
      </c>
      <c r="C96" s="20"/>
      <c r="D96" s="20"/>
      <c r="E96" s="20"/>
      <c r="F96" s="20"/>
      <c r="G96" s="20"/>
      <c r="H96" s="20"/>
      <c r="I96" s="20"/>
      <c r="J96" s="20"/>
      <c r="K96" s="20"/>
      <c r="L96" s="20"/>
      <c r="M96" s="20"/>
      <c r="N96" s="20"/>
    </row>
    <row r="98" spans="2:15" x14ac:dyDescent="0.3">
      <c r="B98" s="238" t="s">
        <v>808</v>
      </c>
      <c r="C98" s="238"/>
      <c r="D98" s="238"/>
      <c r="E98" s="238"/>
      <c r="F98" s="238"/>
      <c r="G98" s="238"/>
      <c r="H98" s="238"/>
      <c r="I98" s="238"/>
      <c r="J98" s="238"/>
      <c r="K98" s="238"/>
      <c r="L98" s="238"/>
      <c r="M98" s="238"/>
      <c r="N98" s="238"/>
    </row>
    <row r="99" spans="2:15" x14ac:dyDescent="0.3">
      <c r="B99" s="238"/>
      <c r="C99" s="238"/>
      <c r="D99" s="238"/>
      <c r="E99" s="238"/>
      <c r="F99" s="238"/>
      <c r="G99" s="238"/>
      <c r="H99" s="238"/>
      <c r="I99" s="238"/>
      <c r="J99" s="238"/>
      <c r="K99" s="238"/>
      <c r="L99" s="238"/>
      <c r="M99" s="238"/>
      <c r="N99" s="238"/>
    </row>
    <row r="100" spans="2:15" x14ac:dyDescent="0.3">
      <c r="B100" s="238"/>
      <c r="C100" s="238"/>
      <c r="D100" s="238"/>
      <c r="E100" s="238"/>
      <c r="F100" s="238"/>
      <c r="G100" s="238"/>
      <c r="H100" s="238"/>
      <c r="I100" s="238"/>
      <c r="J100" s="238"/>
      <c r="K100" s="238"/>
      <c r="L100" s="238"/>
      <c r="M100" s="238"/>
      <c r="N100" s="238"/>
    </row>
    <row r="102" spans="2:15" s="47" customFormat="1" ht="13.5" customHeight="1" x14ac:dyDescent="0.3">
      <c r="B102" s="277" t="s">
        <v>533</v>
      </c>
      <c r="C102" s="277"/>
      <c r="D102" s="277"/>
      <c r="E102" s="277"/>
      <c r="F102" s="278">
        <v>2024</v>
      </c>
      <c r="G102" s="279"/>
      <c r="H102" s="278">
        <v>2023</v>
      </c>
      <c r="I102" s="280"/>
      <c r="J102" s="280"/>
      <c r="K102" s="279"/>
      <c r="L102" s="278">
        <v>2022</v>
      </c>
      <c r="M102" s="280"/>
      <c r="N102" s="280"/>
      <c r="O102" s="279"/>
    </row>
    <row r="103" spans="2:15" s="47" customFormat="1" ht="13.5" customHeight="1" x14ac:dyDescent="0.3">
      <c r="B103" s="277"/>
      <c r="C103" s="277"/>
      <c r="D103" s="277"/>
      <c r="E103" s="277"/>
      <c r="F103" s="278" t="s">
        <v>519</v>
      </c>
      <c r="G103" s="279"/>
      <c r="H103" s="278" t="s">
        <v>24</v>
      </c>
      <c r="I103" s="279"/>
      <c r="J103" s="278" t="s">
        <v>25</v>
      </c>
      <c r="K103" s="279"/>
      <c r="L103" s="278" t="s">
        <v>24</v>
      </c>
      <c r="M103" s="279"/>
      <c r="N103" s="278" t="s">
        <v>25</v>
      </c>
      <c r="O103" s="279"/>
    </row>
    <row r="104" spans="2:15" s="47" customFormat="1" ht="16.5" customHeight="1" x14ac:dyDescent="0.3">
      <c r="B104" s="277"/>
      <c r="C104" s="277"/>
      <c r="D104" s="277"/>
      <c r="E104" s="277"/>
      <c r="F104" s="69" t="s">
        <v>526</v>
      </c>
      <c r="G104" s="70" t="s">
        <v>527</v>
      </c>
      <c r="H104" s="16" t="s">
        <v>526</v>
      </c>
      <c r="I104" s="169" t="s">
        <v>527</v>
      </c>
      <c r="J104" s="69" t="s">
        <v>526</v>
      </c>
      <c r="K104" s="70" t="s">
        <v>527</v>
      </c>
      <c r="L104" s="16" t="s">
        <v>526</v>
      </c>
      <c r="M104" s="169" t="s">
        <v>527</v>
      </c>
      <c r="N104" s="69" t="s">
        <v>526</v>
      </c>
      <c r="O104" s="70" t="s">
        <v>527</v>
      </c>
    </row>
    <row r="105" spans="2:15" x14ac:dyDescent="0.3">
      <c r="B105" s="36" t="s">
        <v>23</v>
      </c>
      <c r="C105" s="36"/>
      <c r="D105" s="36"/>
      <c r="E105" s="36"/>
      <c r="F105" s="37"/>
      <c r="G105" s="38"/>
      <c r="H105" s="36"/>
      <c r="I105" s="36"/>
      <c r="J105" s="37"/>
      <c r="K105" s="38"/>
      <c r="L105" s="36"/>
      <c r="M105" s="36"/>
      <c r="N105" s="37"/>
      <c r="O105" s="38"/>
    </row>
    <row r="106" spans="2:15" x14ac:dyDescent="0.3">
      <c r="B106" s="247" t="s">
        <v>476</v>
      </c>
      <c r="C106" s="247"/>
      <c r="D106" s="247"/>
      <c r="E106" s="247"/>
      <c r="F106" s="147">
        <f t="shared" ref="F106:G108" si="6">F124+H124+J124+L124+N124</f>
        <v>0</v>
      </c>
      <c r="G106" s="150">
        <f t="shared" si="6"/>
        <v>122.91720199999999</v>
      </c>
      <c r="H106" s="148">
        <v>0</v>
      </c>
      <c r="I106" s="148">
        <v>23229</v>
      </c>
      <c r="J106" s="147">
        <v>0</v>
      </c>
      <c r="K106" s="150">
        <v>41.225499999999997</v>
      </c>
      <c r="L106" s="148" t="s">
        <v>45</v>
      </c>
      <c r="M106" s="148" t="s">
        <v>45</v>
      </c>
      <c r="N106" s="147">
        <v>0</v>
      </c>
      <c r="O106" s="150">
        <v>41.623800000000003</v>
      </c>
    </row>
    <row r="107" spans="2:15" x14ac:dyDescent="0.3">
      <c r="B107" s="247" t="s">
        <v>471</v>
      </c>
      <c r="C107" s="247"/>
      <c r="D107" s="247"/>
      <c r="E107" s="247"/>
      <c r="F107" s="147">
        <f t="shared" si="6"/>
        <v>0</v>
      </c>
      <c r="G107" s="150">
        <f t="shared" si="6"/>
        <v>37857.572514</v>
      </c>
      <c r="H107" s="147">
        <v>0</v>
      </c>
      <c r="I107" s="150">
        <v>0</v>
      </c>
      <c r="J107" s="147">
        <v>0</v>
      </c>
      <c r="K107" s="150">
        <v>97.421400000000006</v>
      </c>
      <c r="L107" s="148" t="s">
        <v>45</v>
      </c>
      <c r="M107" s="148" t="s">
        <v>45</v>
      </c>
      <c r="N107" s="147">
        <v>0</v>
      </c>
      <c r="O107" s="150">
        <v>199.86869999999999</v>
      </c>
    </row>
    <row r="108" spans="2:15" x14ac:dyDescent="0.3">
      <c r="B108" s="247" t="s">
        <v>535</v>
      </c>
      <c r="C108" s="247"/>
      <c r="D108" s="247"/>
      <c r="E108" s="247"/>
      <c r="F108" s="147">
        <f t="shared" si="6"/>
        <v>0</v>
      </c>
      <c r="G108" s="150">
        <f t="shared" si="6"/>
        <v>10.226591984225799</v>
      </c>
      <c r="H108" s="147">
        <v>0</v>
      </c>
      <c r="I108" s="150">
        <v>0</v>
      </c>
      <c r="J108" s="147">
        <v>0</v>
      </c>
      <c r="K108" s="150">
        <v>0</v>
      </c>
      <c r="L108" s="148" t="s">
        <v>45</v>
      </c>
      <c r="M108" s="148" t="s">
        <v>45</v>
      </c>
      <c r="N108" s="147">
        <v>0</v>
      </c>
      <c r="O108" s="150">
        <v>0</v>
      </c>
    </row>
    <row r="109" spans="2:15" x14ac:dyDescent="0.3">
      <c r="B109" s="247" t="s">
        <v>473</v>
      </c>
      <c r="C109" s="247"/>
      <c r="D109" s="247"/>
      <c r="E109" s="247"/>
      <c r="F109" s="147">
        <v>0</v>
      </c>
      <c r="G109" s="150">
        <v>0</v>
      </c>
      <c r="H109" s="148">
        <v>0</v>
      </c>
      <c r="I109" s="148">
        <v>57</v>
      </c>
      <c r="J109" s="147">
        <v>0</v>
      </c>
      <c r="K109" s="150">
        <v>0</v>
      </c>
      <c r="L109" s="148" t="s">
        <v>45</v>
      </c>
      <c r="M109" s="148" t="s">
        <v>45</v>
      </c>
      <c r="N109" s="147">
        <v>0</v>
      </c>
      <c r="O109" s="150">
        <v>0</v>
      </c>
    </row>
    <row r="110" spans="2:15" x14ac:dyDescent="0.3">
      <c r="B110" s="268" t="s">
        <v>23</v>
      </c>
      <c r="C110" s="268"/>
      <c r="D110" s="268"/>
      <c r="E110" s="268"/>
      <c r="F110" s="162">
        <f t="shared" ref="F110:K110" si="7">SUM(F106:F108)</f>
        <v>0</v>
      </c>
      <c r="G110" s="164">
        <f t="shared" si="7"/>
        <v>37990.716307984221</v>
      </c>
      <c r="H110" s="162">
        <f t="shared" si="7"/>
        <v>0</v>
      </c>
      <c r="I110" s="164">
        <f t="shared" si="7"/>
        <v>23229</v>
      </c>
      <c r="J110" s="162">
        <f t="shared" si="7"/>
        <v>0</v>
      </c>
      <c r="K110" s="164">
        <f t="shared" si="7"/>
        <v>138.64690000000002</v>
      </c>
      <c r="L110" s="162" t="s">
        <v>45</v>
      </c>
      <c r="M110" s="164" t="s">
        <v>45</v>
      </c>
      <c r="N110" s="162">
        <f>SUM(N106:N108)</f>
        <v>0</v>
      </c>
      <c r="O110" s="164">
        <f>SUM(O106:O108)</f>
        <v>241.49250000000001</v>
      </c>
    </row>
    <row r="111" spans="2:15" ht="16.5" x14ac:dyDescent="0.3">
      <c r="B111" s="36" t="s">
        <v>528</v>
      </c>
      <c r="C111" s="36"/>
      <c r="D111" s="36"/>
      <c r="E111" s="36"/>
      <c r="F111" s="165"/>
      <c r="G111" s="167"/>
      <c r="H111" s="166"/>
      <c r="I111" s="166"/>
      <c r="J111" s="165"/>
      <c r="K111" s="167"/>
      <c r="L111" s="166"/>
      <c r="M111" s="166"/>
      <c r="N111" s="165"/>
      <c r="O111" s="167"/>
    </row>
    <row r="112" spans="2:15" x14ac:dyDescent="0.3">
      <c r="B112" s="247" t="s">
        <v>476</v>
      </c>
      <c r="C112" s="247"/>
      <c r="D112" s="247"/>
      <c r="E112" s="247"/>
      <c r="F112" s="147">
        <f t="shared" ref="F112:G114" si="8">F129+H129+J129+L129+N129</f>
        <v>0</v>
      </c>
      <c r="G112" s="150">
        <f t="shared" si="8"/>
        <v>0</v>
      </c>
      <c r="H112" s="147">
        <v>0</v>
      </c>
      <c r="I112" s="150">
        <v>0</v>
      </c>
      <c r="J112" s="147">
        <v>0</v>
      </c>
      <c r="K112" s="150">
        <v>0</v>
      </c>
      <c r="L112" s="148" t="s">
        <v>45</v>
      </c>
      <c r="M112" s="148" t="s">
        <v>45</v>
      </c>
      <c r="N112" s="147">
        <v>0</v>
      </c>
      <c r="O112" s="150">
        <v>0</v>
      </c>
    </row>
    <row r="113" spans="2:15" x14ac:dyDescent="0.3">
      <c r="B113" s="247" t="s">
        <v>471</v>
      </c>
      <c r="C113" s="247"/>
      <c r="D113" s="247"/>
      <c r="E113" s="247"/>
      <c r="F113" s="147">
        <f t="shared" si="8"/>
        <v>0</v>
      </c>
      <c r="G113" s="150">
        <f t="shared" si="8"/>
        <v>37283.032213999999</v>
      </c>
      <c r="H113" s="147">
        <v>0</v>
      </c>
      <c r="I113" s="150">
        <v>0</v>
      </c>
      <c r="J113" s="147">
        <v>0</v>
      </c>
      <c r="K113" s="150">
        <v>0</v>
      </c>
      <c r="L113" s="148" t="s">
        <v>45</v>
      </c>
      <c r="M113" s="148" t="s">
        <v>45</v>
      </c>
      <c r="N113" s="147">
        <v>0</v>
      </c>
      <c r="O113" s="150">
        <v>0</v>
      </c>
    </row>
    <row r="114" spans="2:15" x14ac:dyDescent="0.3">
      <c r="B114" s="247" t="s">
        <v>535</v>
      </c>
      <c r="C114" s="247"/>
      <c r="D114" s="247"/>
      <c r="E114" s="247"/>
      <c r="F114" s="147">
        <f t="shared" si="8"/>
        <v>0</v>
      </c>
      <c r="G114" s="150">
        <f t="shared" si="8"/>
        <v>8.8288169842257993</v>
      </c>
      <c r="H114" s="147">
        <v>0</v>
      </c>
      <c r="I114" s="150">
        <v>0</v>
      </c>
      <c r="J114" s="147">
        <v>0</v>
      </c>
      <c r="K114" s="150">
        <v>0</v>
      </c>
      <c r="L114" s="148" t="s">
        <v>45</v>
      </c>
      <c r="M114" s="148" t="s">
        <v>45</v>
      </c>
      <c r="N114" s="147">
        <v>0</v>
      </c>
      <c r="O114" s="150">
        <v>0</v>
      </c>
    </row>
    <row r="115" spans="2:15" x14ac:dyDescent="0.3">
      <c r="B115" s="247" t="s">
        <v>473</v>
      </c>
      <c r="C115" s="247"/>
      <c r="D115" s="247"/>
      <c r="E115" s="247"/>
      <c r="F115" s="147">
        <v>0</v>
      </c>
      <c r="G115" s="150">
        <v>0</v>
      </c>
      <c r="H115" s="147">
        <v>0</v>
      </c>
      <c r="I115" s="150">
        <v>0</v>
      </c>
      <c r="J115" s="147">
        <v>0</v>
      </c>
      <c r="K115" s="150">
        <v>0</v>
      </c>
      <c r="L115" s="148" t="s">
        <v>45</v>
      </c>
      <c r="M115" s="148" t="s">
        <v>45</v>
      </c>
      <c r="N115" s="147">
        <v>0</v>
      </c>
      <c r="O115" s="150">
        <v>0</v>
      </c>
    </row>
    <row r="116" spans="2:15" x14ac:dyDescent="0.3">
      <c r="B116" s="268" t="s">
        <v>530</v>
      </c>
      <c r="C116" s="268"/>
      <c r="D116" s="268"/>
      <c r="E116" s="268"/>
      <c r="F116" s="162">
        <f t="shared" ref="F116:K116" si="9">SUM(F112:F114)</f>
        <v>0</v>
      </c>
      <c r="G116" s="164">
        <f t="shared" si="9"/>
        <v>37291.861030984226</v>
      </c>
      <c r="H116" s="162">
        <f t="shared" si="9"/>
        <v>0</v>
      </c>
      <c r="I116" s="164">
        <f t="shared" si="9"/>
        <v>0</v>
      </c>
      <c r="J116" s="162">
        <f t="shared" si="9"/>
        <v>0</v>
      </c>
      <c r="K116" s="164">
        <f t="shared" si="9"/>
        <v>0</v>
      </c>
      <c r="L116" s="162" t="s">
        <v>45</v>
      </c>
      <c r="M116" s="164" t="s">
        <v>45</v>
      </c>
      <c r="N116" s="162">
        <f>SUM(N112:N114)</f>
        <v>0</v>
      </c>
      <c r="O116" s="164">
        <f>SUM(O112:O114)</f>
        <v>0</v>
      </c>
    </row>
    <row r="117" spans="2:15" s="184" customFormat="1" ht="13.5" x14ac:dyDescent="0.3">
      <c r="B117" s="267" t="s">
        <v>529</v>
      </c>
      <c r="C117" s="267"/>
      <c r="D117" s="267"/>
      <c r="E117" s="267"/>
      <c r="F117" s="267"/>
      <c r="G117" s="267"/>
      <c r="H117" s="267"/>
      <c r="I117" s="267"/>
      <c r="J117" s="267"/>
      <c r="K117" s="267"/>
      <c r="L117" s="267"/>
      <c r="M117" s="267"/>
      <c r="N117" s="267"/>
    </row>
    <row r="118" spans="2:15" s="184" customFormat="1" ht="13.5" x14ac:dyDescent="0.3">
      <c r="B118" s="267"/>
      <c r="C118" s="267"/>
      <c r="D118" s="267"/>
      <c r="E118" s="267"/>
      <c r="F118" s="267"/>
      <c r="G118" s="267"/>
      <c r="H118" s="267"/>
      <c r="I118" s="267"/>
      <c r="J118" s="267"/>
      <c r="K118" s="267"/>
      <c r="L118" s="267"/>
      <c r="M118" s="267"/>
      <c r="N118" s="267"/>
    </row>
    <row r="119" spans="2:15" s="184" customFormat="1" ht="13.5" x14ac:dyDescent="0.3">
      <c r="B119" s="276"/>
      <c r="C119" s="276"/>
      <c r="D119" s="276"/>
      <c r="E119" s="276"/>
      <c r="F119" s="276"/>
      <c r="G119" s="276"/>
      <c r="H119" s="276"/>
      <c r="I119" s="276"/>
      <c r="J119" s="276"/>
      <c r="K119" s="276"/>
      <c r="L119" s="276"/>
      <c r="M119" s="276"/>
      <c r="N119" s="276"/>
    </row>
    <row r="121" spans="2:15" s="47" customFormat="1" ht="15" x14ac:dyDescent="0.3">
      <c r="B121" s="277" t="s">
        <v>534</v>
      </c>
      <c r="C121" s="277"/>
      <c r="D121" s="277"/>
      <c r="E121" s="277"/>
      <c r="F121" s="278" t="s">
        <v>801</v>
      </c>
      <c r="G121" s="279"/>
      <c r="H121" s="280" t="s">
        <v>305</v>
      </c>
      <c r="I121" s="280"/>
      <c r="J121" s="278" t="s">
        <v>368</v>
      </c>
      <c r="K121" s="279"/>
      <c r="L121" s="280" t="s">
        <v>311</v>
      </c>
      <c r="M121" s="280"/>
      <c r="N121" s="278" t="s">
        <v>312</v>
      </c>
      <c r="O121" s="279"/>
    </row>
    <row r="122" spans="2:15" s="47" customFormat="1" ht="15" x14ac:dyDescent="0.3">
      <c r="B122" s="277"/>
      <c r="C122" s="277"/>
      <c r="D122" s="277"/>
      <c r="E122" s="277"/>
      <c r="F122" s="69" t="s">
        <v>802</v>
      </c>
      <c r="G122" s="70" t="s">
        <v>803</v>
      </c>
      <c r="H122" s="69" t="s">
        <v>802</v>
      </c>
      <c r="I122" s="70" t="s">
        <v>803</v>
      </c>
      <c r="J122" s="69" t="s">
        <v>802</v>
      </c>
      <c r="K122" s="70" t="s">
        <v>803</v>
      </c>
      <c r="L122" s="69" t="s">
        <v>802</v>
      </c>
      <c r="M122" s="70" t="s">
        <v>803</v>
      </c>
      <c r="N122" s="69" t="s">
        <v>802</v>
      </c>
      <c r="O122" s="70" t="s">
        <v>803</v>
      </c>
    </row>
    <row r="123" spans="2:15" x14ac:dyDescent="0.3">
      <c r="B123" s="36" t="s">
        <v>23</v>
      </c>
      <c r="C123" s="36"/>
      <c r="D123" s="36"/>
      <c r="E123" s="36"/>
      <c r="F123" s="37"/>
      <c r="G123" s="38"/>
      <c r="H123" s="36"/>
      <c r="I123" s="36"/>
      <c r="J123" s="37"/>
      <c r="K123" s="38"/>
      <c r="L123" s="36"/>
      <c r="M123" s="36"/>
      <c r="N123" s="37"/>
      <c r="O123" s="38"/>
    </row>
    <row r="124" spans="2:15" x14ac:dyDescent="0.3">
      <c r="B124" s="247" t="s">
        <v>476</v>
      </c>
      <c r="C124" s="247"/>
      <c r="D124" s="247"/>
      <c r="E124" s="247"/>
      <c r="F124" s="147">
        <v>0</v>
      </c>
      <c r="G124" s="150">
        <v>6.4220519999999999</v>
      </c>
      <c r="H124" s="148">
        <v>0</v>
      </c>
      <c r="I124" s="148">
        <v>0</v>
      </c>
      <c r="J124" s="147">
        <v>0</v>
      </c>
      <c r="K124" s="150">
        <v>0.39600000000000002</v>
      </c>
      <c r="L124" s="148">
        <v>0</v>
      </c>
      <c r="M124" s="148">
        <v>64.245329999999996</v>
      </c>
      <c r="N124" s="147">
        <v>0</v>
      </c>
      <c r="O124" s="150">
        <v>51.853819999999999</v>
      </c>
    </row>
    <row r="125" spans="2:15" x14ac:dyDescent="0.3">
      <c r="B125" s="247" t="s">
        <v>471</v>
      </c>
      <c r="C125" s="247"/>
      <c r="D125" s="247"/>
      <c r="E125" s="247"/>
      <c r="F125" s="147">
        <v>0</v>
      </c>
      <c r="G125" s="150">
        <v>37283.032213999999</v>
      </c>
      <c r="H125" s="148">
        <v>0</v>
      </c>
      <c r="I125" s="148">
        <v>0</v>
      </c>
      <c r="J125" s="147">
        <v>0</v>
      </c>
      <c r="K125" s="150">
        <v>0</v>
      </c>
      <c r="L125" s="148">
        <v>0</v>
      </c>
      <c r="M125" s="148">
        <v>306.54349999999999</v>
      </c>
      <c r="N125" s="147">
        <v>0</v>
      </c>
      <c r="O125" s="150">
        <v>267.99680000000001</v>
      </c>
    </row>
    <row r="126" spans="2:15" x14ac:dyDescent="0.3">
      <c r="B126" s="247" t="s">
        <v>535</v>
      </c>
      <c r="C126" s="247"/>
      <c r="D126" s="247"/>
      <c r="E126" s="247"/>
      <c r="F126" s="147">
        <v>0</v>
      </c>
      <c r="G126" s="150">
        <v>7.4853864032257977</v>
      </c>
      <c r="H126" s="148">
        <v>0</v>
      </c>
      <c r="I126" s="148">
        <v>2.741205581</v>
      </c>
      <c r="J126" s="147">
        <v>0</v>
      </c>
      <c r="K126" s="150">
        <v>0</v>
      </c>
      <c r="L126" s="148">
        <v>0</v>
      </c>
      <c r="M126" s="148">
        <v>0</v>
      </c>
      <c r="N126" s="147">
        <v>0</v>
      </c>
      <c r="O126" s="150">
        <v>0</v>
      </c>
    </row>
    <row r="127" spans="2:15" x14ac:dyDescent="0.3">
      <c r="B127" s="268" t="s">
        <v>23</v>
      </c>
      <c r="C127" s="268"/>
      <c r="D127" s="268"/>
      <c r="E127" s="268"/>
      <c r="F127" s="162">
        <f t="shared" ref="F127:O127" si="10">SUM(F124:F126)</f>
        <v>0</v>
      </c>
      <c r="G127" s="164">
        <f t="shared" si="10"/>
        <v>37296.939652403227</v>
      </c>
      <c r="H127" s="162">
        <f t="shared" si="10"/>
        <v>0</v>
      </c>
      <c r="I127" s="164">
        <f t="shared" si="10"/>
        <v>2.741205581</v>
      </c>
      <c r="J127" s="162">
        <f t="shared" si="10"/>
        <v>0</v>
      </c>
      <c r="K127" s="164">
        <f t="shared" si="10"/>
        <v>0.39600000000000002</v>
      </c>
      <c r="L127" s="162">
        <f t="shared" si="10"/>
        <v>0</v>
      </c>
      <c r="M127" s="164">
        <f t="shared" si="10"/>
        <v>370.78882999999996</v>
      </c>
      <c r="N127" s="162">
        <f t="shared" si="10"/>
        <v>0</v>
      </c>
      <c r="O127" s="164">
        <f t="shared" si="10"/>
        <v>319.85061999999999</v>
      </c>
    </row>
    <row r="128" spans="2:15" ht="16.5" x14ac:dyDescent="0.3">
      <c r="B128" s="36" t="s">
        <v>804</v>
      </c>
      <c r="C128" s="36"/>
      <c r="D128" s="36"/>
      <c r="E128" s="36"/>
      <c r="F128" s="165"/>
      <c r="G128" s="167"/>
      <c r="H128" s="166"/>
      <c r="I128" s="166"/>
      <c r="J128" s="165"/>
      <c r="K128" s="167"/>
      <c r="L128" s="166"/>
      <c r="M128" s="166"/>
      <c r="N128" s="165"/>
      <c r="O128" s="167"/>
    </row>
    <row r="129" spans="2:15" x14ac:dyDescent="0.3">
      <c r="B129" s="247" t="s">
        <v>476</v>
      </c>
      <c r="C129" s="247"/>
      <c r="D129" s="247"/>
      <c r="E129" s="247"/>
      <c r="F129" s="147">
        <v>0</v>
      </c>
      <c r="G129" s="150">
        <v>0</v>
      </c>
      <c r="H129" s="148">
        <v>0</v>
      </c>
      <c r="I129" s="148">
        <v>0</v>
      </c>
      <c r="J129" s="147">
        <v>0</v>
      </c>
      <c r="K129" s="150">
        <v>0</v>
      </c>
      <c r="L129" s="148">
        <v>0</v>
      </c>
      <c r="M129" s="148">
        <v>0</v>
      </c>
      <c r="N129" s="147">
        <v>0</v>
      </c>
      <c r="O129" s="150">
        <v>0</v>
      </c>
    </row>
    <row r="130" spans="2:15" x14ac:dyDescent="0.3">
      <c r="B130" s="247" t="s">
        <v>471</v>
      </c>
      <c r="C130" s="247"/>
      <c r="D130" s="247"/>
      <c r="E130" s="247"/>
      <c r="F130" s="147">
        <v>0</v>
      </c>
      <c r="G130" s="150">
        <v>37283.032213999999</v>
      </c>
      <c r="H130" s="148">
        <v>0</v>
      </c>
      <c r="I130" s="148">
        <v>0</v>
      </c>
      <c r="J130" s="147">
        <v>0</v>
      </c>
      <c r="K130" s="150">
        <v>0</v>
      </c>
      <c r="L130" s="148">
        <v>0</v>
      </c>
      <c r="M130" s="148">
        <v>0</v>
      </c>
      <c r="N130" s="147">
        <v>0</v>
      </c>
      <c r="O130" s="150">
        <v>0</v>
      </c>
    </row>
    <row r="131" spans="2:15" x14ac:dyDescent="0.3">
      <c r="B131" s="247" t="s">
        <v>535</v>
      </c>
      <c r="C131" s="247"/>
      <c r="D131" s="247"/>
      <c r="E131" s="247"/>
      <c r="F131" s="147">
        <v>0</v>
      </c>
      <c r="G131" s="150">
        <v>6.0876114032257984</v>
      </c>
      <c r="H131" s="148">
        <v>0</v>
      </c>
      <c r="I131" s="148">
        <v>2.741205581</v>
      </c>
      <c r="J131" s="147">
        <v>0</v>
      </c>
      <c r="K131" s="150">
        <v>0</v>
      </c>
      <c r="L131" s="148">
        <v>0</v>
      </c>
      <c r="M131" s="148">
        <v>0</v>
      </c>
      <c r="N131" s="147">
        <v>0</v>
      </c>
      <c r="O131" s="150">
        <v>0</v>
      </c>
    </row>
    <row r="132" spans="2:15" x14ac:dyDescent="0.3">
      <c r="B132" s="268" t="s">
        <v>530</v>
      </c>
      <c r="C132" s="268"/>
      <c r="D132" s="268"/>
      <c r="E132" s="268"/>
      <c r="F132" s="162">
        <f t="shared" ref="F132:O132" si="11">SUM(F129:F131)</f>
        <v>0</v>
      </c>
      <c r="G132" s="164">
        <f t="shared" si="11"/>
        <v>37289.119825403228</v>
      </c>
      <c r="H132" s="162">
        <f t="shared" si="11"/>
        <v>0</v>
      </c>
      <c r="I132" s="164">
        <f t="shared" si="11"/>
        <v>2.741205581</v>
      </c>
      <c r="J132" s="162">
        <f t="shared" si="11"/>
        <v>0</v>
      </c>
      <c r="K132" s="164">
        <f t="shared" si="11"/>
        <v>0</v>
      </c>
      <c r="L132" s="162">
        <f t="shared" si="11"/>
        <v>0</v>
      </c>
      <c r="M132" s="164">
        <f t="shared" si="11"/>
        <v>0</v>
      </c>
      <c r="N132" s="162">
        <f t="shared" si="11"/>
        <v>0</v>
      </c>
      <c r="O132" s="164">
        <f t="shared" si="11"/>
        <v>0</v>
      </c>
    </row>
    <row r="133" spans="2:15" s="184" customFormat="1" ht="13.5" x14ac:dyDescent="0.3">
      <c r="B133" s="267" t="s">
        <v>807</v>
      </c>
      <c r="C133" s="267"/>
      <c r="D133" s="267"/>
      <c r="E133" s="267"/>
      <c r="F133" s="267"/>
      <c r="G133" s="267"/>
      <c r="H133" s="267"/>
      <c r="I133" s="267"/>
      <c r="J133" s="267"/>
      <c r="K133" s="267"/>
      <c r="L133" s="267"/>
      <c r="M133" s="267"/>
      <c r="N133" s="267"/>
    </row>
    <row r="134" spans="2:15" s="184" customFormat="1" ht="13.5" x14ac:dyDescent="0.3">
      <c r="B134" s="267"/>
      <c r="C134" s="267"/>
      <c r="D134" s="267"/>
      <c r="E134" s="267"/>
      <c r="F134" s="267"/>
      <c r="G134" s="267"/>
      <c r="H134" s="267"/>
      <c r="I134" s="267"/>
      <c r="J134" s="267"/>
      <c r="K134" s="267"/>
      <c r="L134" s="267"/>
      <c r="M134" s="267"/>
      <c r="N134" s="267"/>
    </row>
    <row r="135" spans="2:15" s="184" customFormat="1" ht="13.5" x14ac:dyDescent="0.3">
      <c r="B135" s="267"/>
      <c r="C135" s="267"/>
      <c r="D135" s="267"/>
      <c r="E135" s="267"/>
      <c r="F135" s="267"/>
      <c r="G135" s="267"/>
      <c r="H135" s="267"/>
      <c r="I135" s="267"/>
      <c r="J135" s="267"/>
      <c r="K135" s="267"/>
      <c r="L135" s="267"/>
      <c r="M135" s="267"/>
      <c r="N135" s="267"/>
    </row>
    <row r="136" spans="2:15" s="184" customFormat="1" ht="13.5" x14ac:dyDescent="0.3">
      <c r="B136" s="267"/>
      <c r="C136" s="267"/>
      <c r="D136" s="267"/>
      <c r="E136" s="267"/>
      <c r="F136" s="267"/>
      <c r="G136" s="267"/>
      <c r="H136" s="267"/>
      <c r="I136" s="267"/>
      <c r="J136" s="267"/>
      <c r="K136" s="267"/>
      <c r="L136" s="267"/>
      <c r="M136" s="267"/>
      <c r="N136" s="267"/>
    </row>
    <row r="137" spans="2:15" s="184" customFormat="1" ht="13.5" x14ac:dyDescent="0.3">
      <c r="B137" s="276"/>
      <c r="C137" s="276"/>
      <c r="D137" s="276"/>
      <c r="E137" s="276"/>
      <c r="F137" s="276"/>
      <c r="G137" s="276"/>
      <c r="H137" s="276"/>
      <c r="I137" s="276"/>
      <c r="J137" s="276"/>
      <c r="K137" s="276"/>
      <c r="L137" s="276"/>
      <c r="M137" s="276"/>
      <c r="N137" s="276"/>
    </row>
    <row r="140" spans="2:15" s="47" customFormat="1" ht="27.75" x14ac:dyDescent="0.3">
      <c r="B140" s="282" t="s">
        <v>809</v>
      </c>
      <c r="C140" s="283"/>
      <c r="D140" s="283"/>
      <c r="E140" s="283"/>
      <c r="F140" s="283"/>
      <c r="G140" s="283"/>
      <c r="H140" s="283"/>
      <c r="I140" s="283"/>
      <c r="J140" s="216" t="s">
        <v>801</v>
      </c>
      <c r="K140" s="216" t="s">
        <v>305</v>
      </c>
      <c r="L140" s="216" t="s">
        <v>368</v>
      </c>
      <c r="M140" s="216" t="s">
        <v>311</v>
      </c>
      <c r="N140" s="216" t="s">
        <v>312</v>
      </c>
    </row>
    <row r="141" spans="2:15" x14ac:dyDescent="0.3">
      <c r="B141" s="273" t="s">
        <v>810</v>
      </c>
      <c r="C141" s="284"/>
      <c r="D141" s="284"/>
      <c r="E141" s="284"/>
      <c r="F141" s="284"/>
      <c r="G141" s="284"/>
      <c r="H141" s="284"/>
      <c r="I141" s="284"/>
      <c r="J141" s="59">
        <v>2.0964454032257986</v>
      </c>
      <c r="K141" s="59">
        <v>0.25323558100000004</v>
      </c>
      <c r="L141" s="59">
        <v>7.0000000000000001E-3</v>
      </c>
      <c r="M141" s="59">
        <v>28.882679999999997</v>
      </c>
      <c r="N141" s="59">
        <v>21.995080000000002</v>
      </c>
    </row>
    <row r="142" spans="2:15" x14ac:dyDescent="0.3">
      <c r="B142" s="273" t="s">
        <v>811</v>
      </c>
      <c r="C142" s="284"/>
      <c r="D142" s="284"/>
      <c r="E142" s="284"/>
      <c r="F142" s="284"/>
      <c r="G142" s="284"/>
      <c r="H142" s="284"/>
      <c r="I142" s="284"/>
      <c r="J142" s="59">
        <v>11.810993</v>
      </c>
      <c r="K142" s="59">
        <v>2.4879699999999998</v>
      </c>
      <c r="L142" s="59">
        <v>0.38900000000000001</v>
      </c>
      <c r="M142" s="59">
        <v>35.362649999999995</v>
      </c>
      <c r="N142" s="59">
        <v>29.858740000000001</v>
      </c>
    </row>
    <row r="143" spans="2:15" x14ac:dyDescent="0.3">
      <c r="B143" s="273" t="s">
        <v>471</v>
      </c>
      <c r="C143" s="284"/>
      <c r="D143" s="284"/>
      <c r="E143" s="284"/>
      <c r="F143" s="284"/>
      <c r="G143" s="284"/>
      <c r="H143" s="284"/>
      <c r="I143" s="284"/>
      <c r="J143" s="59">
        <v>37283.032213999999</v>
      </c>
      <c r="K143" s="59">
        <v>0</v>
      </c>
      <c r="L143" s="59">
        <v>0</v>
      </c>
      <c r="M143" s="59">
        <v>306.54349999999999</v>
      </c>
      <c r="N143" s="59">
        <v>267.99680000000001</v>
      </c>
    </row>
    <row r="144" spans="2:15" x14ac:dyDescent="0.3">
      <c r="B144" s="269" t="s">
        <v>23</v>
      </c>
      <c r="C144" s="285"/>
      <c r="D144" s="285"/>
      <c r="E144" s="285"/>
      <c r="F144" s="285"/>
      <c r="G144" s="285"/>
      <c r="H144" s="285"/>
      <c r="I144" s="285"/>
      <c r="J144" s="191">
        <f>SUM(J141:J143)</f>
        <v>37296.939652403227</v>
      </c>
      <c r="K144" s="191">
        <f t="shared" ref="K144:N144" si="12">SUM(K141:K143)</f>
        <v>2.741205581</v>
      </c>
      <c r="L144" s="191">
        <f t="shared" si="12"/>
        <v>0.39600000000000002</v>
      </c>
      <c r="M144" s="191">
        <f t="shared" si="12"/>
        <v>370.78882999999996</v>
      </c>
      <c r="N144" s="191">
        <f t="shared" si="12"/>
        <v>319.85061999999999</v>
      </c>
    </row>
    <row r="145" spans="1:15" s="184" customFormat="1" ht="13.5" x14ac:dyDescent="0.3">
      <c r="B145" s="267" t="s">
        <v>814</v>
      </c>
      <c r="C145" s="267"/>
      <c r="D145" s="267"/>
      <c r="E145" s="267"/>
      <c r="F145" s="267"/>
      <c r="G145" s="267"/>
      <c r="H145" s="267"/>
      <c r="I145" s="267"/>
      <c r="J145" s="267"/>
      <c r="K145" s="267"/>
      <c r="L145" s="267"/>
      <c r="M145" s="267"/>
      <c r="N145" s="267"/>
    </row>
    <row r="146" spans="1:15" s="184" customFormat="1" ht="13.5" x14ac:dyDescent="0.3">
      <c r="B146" s="267"/>
      <c r="C146" s="267"/>
      <c r="D146" s="267"/>
      <c r="E146" s="267"/>
      <c r="F146" s="267"/>
      <c r="G146" s="267"/>
      <c r="H146" s="267"/>
      <c r="I146" s="267"/>
      <c r="J146" s="267"/>
      <c r="K146" s="267"/>
      <c r="L146" s="267"/>
      <c r="M146" s="267"/>
      <c r="N146" s="267"/>
    </row>
    <row r="149" spans="1:15" x14ac:dyDescent="0.3">
      <c r="A149" s="20"/>
      <c r="B149" s="21" t="s">
        <v>187</v>
      </c>
      <c r="C149" s="20"/>
      <c r="D149" s="20"/>
      <c r="E149" s="20"/>
      <c r="F149" s="20"/>
      <c r="G149" s="20"/>
      <c r="H149" s="20"/>
      <c r="I149" s="20"/>
      <c r="J149" s="20"/>
      <c r="K149" s="20"/>
      <c r="L149" s="20"/>
      <c r="M149" s="20"/>
      <c r="N149" s="20"/>
    </row>
    <row r="151" spans="1:15" x14ac:dyDescent="0.3">
      <c r="B151" s="238" t="s">
        <v>823</v>
      </c>
      <c r="C151" s="238"/>
      <c r="D151" s="238"/>
      <c r="E151" s="238"/>
      <c r="F151" s="238"/>
      <c r="G151" s="238"/>
      <c r="H151" s="238"/>
      <c r="I151" s="238"/>
      <c r="J151" s="238"/>
      <c r="K151" s="238"/>
      <c r="L151" s="238"/>
      <c r="M151" s="238"/>
      <c r="N151" s="238"/>
    </row>
    <row r="152" spans="1:15" x14ac:dyDescent="0.3">
      <c r="B152" s="238"/>
      <c r="C152" s="238"/>
      <c r="D152" s="238"/>
      <c r="E152" s="238"/>
      <c r="F152" s="238"/>
      <c r="G152" s="238"/>
      <c r="H152" s="238"/>
      <c r="I152" s="238"/>
      <c r="J152" s="238"/>
      <c r="K152" s="238"/>
      <c r="L152" s="238"/>
      <c r="M152" s="238"/>
      <c r="N152" s="238"/>
    </row>
    <row r="153" spans="1:15" x14ac:dyDescent="0.3">
      <c r="B153" s="238"/>
      <c r="C153" s="238"/>
      <c r="D153" s="238"/>
      <c r="E153" s="238"/>
      <c r="F153" s="238"/>
      <c r="G153" s="238"/>
      <c r="H153" s="238"/>
      <c r="I153" s="238"/>
      <c r="J153" s="238"/>
      <c r="K153" s="238"/>
      <c r="L153" s="238"/>
      <c r="M153" s="238"/>
      <c r="N153" s="238"/>
    </row>
    <row r="155" spans="1:15" s="47" customFormat="1" ht="13.5" customHeight="1" x14ac:dyDescent="0.3">
      <c r="B155" s="277" t="s">
        <v>536</v>
      </c>
      <c r="C155" s="277"/>
      <c r="D155" s="277"/>
      <c r="E155" s="277"/>
      <c r="F155" s="277"/>
      <c r="G155" s="277"/>
      <c r="H155" s="277"/>
      <c r="I155" s="277"/>
      <c r="J155" s="185">
        <v>2024</v>
      </c>
      <c r="K155" s="264">
        <v>2023</v>
      </c>
      <c r="L155" s="265"/>
      <c r="M155" s="263">
        <v>2022</v>
      </c>
      <c r="N155" s="265"/>
      <c r="O155"/>
    </row>
    <row r="156" spans="1:15" s="47" customFormat="1" ht="16.5" customHeight="1" x14ac:dyDescent="0.3">
      <c r="B156" s="281"/>
      <c r="C156" s="281"/>
      <c r="D156" s="281"/>
      <c r="E156" s="281"/>
      <c r="F156" s="281"/>
      <c r="G156" s="281"/>
      <c r="H156" s="281"/>
      <c r="I156" s="281"/>
      <c r="J156" s="185" t="s">
        <v>519</v>
      </c>
      <c r="K156" s="69" t="s">
        <v>24</v>
      </c>
      <c r="L156" s="70" t="s">
        <v>25</v>
      </c>
      <c r="M156" s="16" t="s">
        <v>24</v>
      </c>
      <c r="N156" s="70" t="s">
        <v>25</v>
      </c>
      <c r="O156"/>
    </row>
    <row r="157" spans="1:15" x14ac:dyDescent="0.3">
      <c r="B157" s="36" t="s">
        <v>23</v>
      </c>
      <c r="C157" s="36"/>
      <c r="D157" s="36"/>
      <c r="E157" s="36"/>
      <c r="F157" s="36"/>
      <c r="G157" s="36"/>
      <c r="H157" s="36"/>
      <c r="I157" s="36"/>
      <c r="J157" s="90"/>
      <c r="K157" s="37"/>
      <c r="L157" s="38"/>
      <c r="M157" s="36"/>
      <c r="N157" s="38"/>
      <c r="O157" s="2"/>
    </row>
    <row r="158" spans="1:15" x14ac:dyDescent="0.3">
      <c r="B158" s="247" t="s">
        <v>537</v>
      </c>
      <c r="C158" s="247"/>
      <c r="D158" s="247"/>
      <c r="E158" s="247"/>
      <c r="F158" s="247"/>
      <c r="G158" s="247"/>
      <c r="H158" s="247"/>
      <c r="I158" s="247"/>
      <c r="J158" s="186">
        <f>F60+G60</f>
        <v>99541.7885867</v>
      </c>
      <c r="K158" s="61">
        <f>H60+I60</f>
        <v>73675</v>
      </c>
      <c r="L158" s="62">
        <f>J60+K60</f>
        <v>138.95650000000001</v>
      </c>
      <c r="M158" s="60">
        <f>L60+M60</f>
        <v>7328</v>
      </c>
      <c r="N158" s="62">
        <f>N60+O60</f>
        <v>242.71709999999999</v>
      </c>
    </row>
    <row r="159" spans="1:15" x14ac:dyDescent="0.3">
      <c r="B159" s="247" t="s">
        <v>538</v>
      </c>
      <c r="C159" s="247"/>
      <c r="D159" s="247"/>
      <c r="E159" s="247"/>
      <c r="F159" s="247"/>
      <c r="G159" s="247"/>
      <c r="H159" s="247"/>
      <c r="I159" s="247"/>
      <c r="J159" s="186">
        <f>F110+G110</f>
        <v>37990.716307984221</v>
      </c>
      <c r="K159" s="61">
        <f>H110+I110</f>
        <v>23229</v>
      </c>
      <c r="L159" s="62">
        <f>J110+K110</f>
        <v>138.64690000000002</v>
      </c>
      <c r="M159" s="148" t="s">
        <v>45</v>
      </c>
      <c r="N159" s="62">
        <f>N110+O110</f>
        <v>241.49250000000001</v>
      </c>
    </row>
    <row r="160" spans="1:15" ht="16.5" x14ac:dyDescent="0.3">
      <c r="B160" s="247" t="s">
        <v>540</v>
      </c>
      <c r="C160" s="247"/>
      <c r="D160" s="247"/>
      <c r="E160" s="247"/>
      <c r="F160" s="247"/>
      <c r="G160" s="247"/>
      <c r="H160" s="247"/>
      <c r="I160" s="247"/>
      <c r="J160" s="186">
        <f>SUM(J176:N176)</f>
        <v>18257.019171</v>
      </c>
      <c r="K160" s="147" t="s">
        <v>45</v>
      </c>
      <c r="L160" s="150">
        <v>0</v>
      </c>
      <c r="M160" s="148" t="s">
        <v>45</v>
      </c>
      <c r="N160" s="150">
        <v>0</v>
      </c>
    </row>
    <row r="161" spans="2:15" x14ac:dyDescent="0.3">
      <c r="B161" s="268" t="s">
        <v>539</v>
      </c>
      <c r="C161" s="268"/>
      <c r="D161" s="268"/>
      <c r="E161" s="268"/>
      <c r="F161" s="268"/>
      <c r="G161" s="268"/>
      <c r="H161" s="268"/>
      <c r="I161" s="268"/>
      <c r="J161" s="189">
        <f>J158-J159-J160</f>
        <v>43294.053107715779</v>
      </c>
      <c r="K161" s="157">
        <f>K158-K159</f>
        <v>50446</v>
      </c>
      <c r="L161" s="159">
        <f>L158-L159</f>
        <v>0.309599999999989</v>
      </c>
      <c r="M161" s="163" t="s">
        <v>45</v>
      </c>
      <c r="N161" s="159">
        <f>N158-N159</f>
        <v>1.224599999999981</v>
      </c>
    </row>
    <row r="162" spans="2:15" ht="16.5" x14ac:dyDescent="0.3">
      <c r="B162" s="36" t="s">
        <v>541</v>
      </c>
      <c r="C162" s="36"/>
      <c r="D162" s="36"/>
      <c r="E162" s="36"/>
      <c r="F162" s="166"/>
      <c r="G162" s="166"/>
      <c r="H162" s="166"/>
      <c r="I162" s="166"/>
      <c r="J162" s="192"/>
      <c r="K162" s="165"/>
      <c r="L162" s="167"/>
      <c r="M162" s="166"/>
      <c r="N162" s="167"/>
      <c r="O162" s="2"/>
    </row>
    <row r="163" spans="2:15" x14ac:dyDescent="0.3">
      <c r="B163" s="247" t="s">
        <v>537</v>
      </c>
      <c r="C163" s="247"/>
      <c r="D163" s="247"/>
      <c r="E163" s="247"/>
      <c r="F163" s="247"/>
      <c r="G163" s="247"/>
      <c r="H163" s="247"/>
      <c r="I163" s="247"/>
      <c r="J163" s="186">
        <f>F67+G67</f>
        <v>34354.619470999998</v>
      </c>
      <c r="K163" s="61">
        <f>H67+I67</f>
        <v>33551</v>
      </c>
      <c r="L163" s="62">
        <v>0</v>
      </c>
      <c r="M163" s="60">
        <f>L67+M67</f>
        <v>4999</v>
      </c>
      <c r="N163" s="62">
        <v>0</v>
      </c>
    </row>
    <row r="164" spans="2:15" x14ac:dyDescent="0.3">
      <c r="B164" s="247" t="s">
        <v>538</v>
      </c>
      <c r="C164" s="247"/>
      <c r="D164" s="247"/>
      <c r="E164" s="247"/>
      <c r="F164" s="247"/>
      <c r="G164" s="247"/>
      <c r="H164" s="247"/>
      <c r="I164" s="247"/>
      <c r="J164" s="186">
        <f>F116+G116</f>
        <v>37291.861030984226</v>
      </c>
      <c r="K164" s="61">
        <f>H116+I116</f>
        <v>0</v>
      </c>
      <c r="L164" s="62">
        <v>0</v>
      </c>
      <c r="M164" s="148" t="s">
        <v>45</v>
      </c>
      <c r="N164" s="62">
        <v>0</v>
      </c>
    </row>
    <row r="165" spans="2:15" ht="16.5" x14ac:dyDescent="0.3">
      <c r="B165" s="247" t="s">
        <v>540</v>
      </c>
      <c r="C165" s="247"/>
      <c r="D165" s="247"/>
      <c r="E165" s="247"/>
      <c r="F165" s="247"/>
      <c r="G165" s="247"/>
      <c r="H165" s="247"/>
      <c r="I165" s="247"/>
      <c r="J165" s="186">
        <f>SUM(J181:N181)</f>
        <v>17121.387827000002</v>
      </c>
      <c r="K165" s="147" t="s">
        <v>45</v>
      </c>
      <c r="L165" s="150">
        <v>0</v>
      </c>
      <c r="M165" s="148" t="s">
        <v>45</v>
      </c>
      <c r="N165" s="150">
        <v>0</v>
      </c>
    </row>
    <row r="166" spans="2:15" ht="15.75" x14ac:dyDescent="0.3">
      <c r="B166" s="268" t="s">
        <v>817</v>
      </c>
      <c r="C166" s="268"/>
      <c r="D166" s="268"/>
      <c r="E166" s="268"/>
      <c r="F166" s="268"/>
      <c r="G166" s="268"/>
      <c r="H166" s="268"/>
      <c r="I166" s="268"/>
      <c r="J166" s="189">
        <f>J163-J164-J165</f>
        <v>-20058.62938698423</v>
      </c>
      <c r="K166" s="157">
        <f>K163-K164</f>
        <v>33551</v>
      </c>
      <c r="L166" s="159">
        <f>L163-L164</f>
        <v>0</v>
      </c>
      <c r="M166" s="163" t="s">
        <v>45</v>
      </c>
      <c r="N166" s="159">
        <f>N163-N164</f>
        <v>0</v>
      </c>
    </row>
    <row r="167" spans="2:15" s="184" customFormat="1" ht="13.5" x14ac:dyDescent="0.3">
      <c r="B167" s="267" t="s">
        <v>819</v>
      </c>
      <c r="C167" s="267"/>
      <c r="D167" s="267"/>
      <c r="E167" s="267"/>
      <c r="F167" s="267"/>
      <c r="G167" s="267"/>
      <c r="H167" s="267"/>
      <c r="I167" s="267"/>
      <c r="J167" s="267"/>
      <c r="K167" s="267"/>
      <c r="L167" s="267"/>
      <c r="M167" s="267"/>
      <c r="N167" s="267"/>
    </row>
    <row r="168" spans="2:15" s="184" customFormat="1" ht="13.5" x14ac:dyDescent="0.3">
      <c r="B168" s="267"/>
      <c r="C168" s="267"/>
      <c r="D168" s="267"/>
      <c r="E168" s="267"/>
      <c r="F168" s="267"/>
      <c r="G168" s="267"/>
      <c r="H168" s="267"/>
      <c r="I168" s="267"/>
      <c r="J168" s="267"/>
      <c r="K168" s="267"/>
      <c r="L168" s="267"/>
      <c r="M168" s="267"/>
      <c r="N168" s="267"/>
    </row>
    <row r="169" spans="2:15" s="184" customFormat="1" ht="13.5" x14ac:dyDescent="0.3">
      <c r="B169" s="267"/>
      <c r="C169" s="267"/>
      <c r="D169" s="267"/>
      <c r="E169" s="267"/>
      <c r="F169" s="267"/>
      <c r="G169" s="267"/>
      <c r="H169" s="267"/>
      <c r="I169" s="267"/>
      <c r="J169" s="267"/>
      <c r="K169" s="267"/>
      <c r="L169" s="267"/>
      <c r="M169" s="267"/>
      <c r="N169" s="267"/>
    </row>
    <row r="170" spans="2:15" s="184" customFormat="1" ht="13.5" x14ac:dyDescent="0.3">
      <c r="B170" s="276"/>
      <c r="C170" s="276"/>
      <c r="D170" s="276"/>
      <c r="E170" s="276"/>
      <c r="F170" s="276"/>
      <c r="G170" s="276"/>
      <c r="H170" s="276"/>
      <c r="I170" s="276"/>
      <c r="J170" s="276"/>
      <c r="K170" s="276"/>
      <c r="L170" s="276"/>
      <c r="M170" s="276"/>
      <c r="N170" s="276"/>
    </row>
    <row r="172" spans="2:15" s="47" customFormat="1" ht="27.75" x14ac:dyDescent="0.3">
      <c r="B172" s="282" t="s">
        <v>812</v>
      </c>
      <c r="C172" s="283"/>
      <c r="D172" s="283"/>
      <c r="E172" s="283"/>
      <c r="F172" s="283"/>
      <c r="G172" s="283"/>
      <c r="H172" s="283"/>
      <c r="I172" s="283"/>
      <c r="J172" s="216" t="s">
        <v>801</v>
      </c>
      <c r="K172" s="216" t="s">
        <v>305</v>
      </c>
      <c r="L172" s="216" t="s">
        <v>368</v>
      </c>
      <c r="M172" s="216" t="s">
        <v>311</v>
      </c>
      <c r="N172" s="216" t="s">
        <v>312</v>
      </c>
    </row>
    <row r="173" spans="2:15" x14ac:dyDescent="0.3">
      <c r="B173" s="36" t="s">
        <v>23</v>
      </c>
      <c r="C173" s="36"/>
      <c r="D173" s="36"/>
      <c r="E173" s="36"/>
      <c r="F173" s="36"/>
      <c r="G173" s="36"/>
      <c r="H173" s="36"/>
      <c r="I173" s="36"/>
      <c r="J173" s="90"/>
      <c r="K173" s="90"/>
      <c r="L173" s="90"/>
      <c r="M173" s="90"/>
      <c r="N173" s="90"/>
    </row>
    <row r="174" spans="2:15" x14ac:dyDescent="0.3">
      <c r="B174" s="247" t="s">
        <v>537</v>
      </c>
      <c r="C174" s="247"/>
      <c r="D174" s="247"/>
      <c r="E174" s="247"/>
      <c r="F174" s="247"/>
      <c r="G174" s="247"/>
      <c r="H174" s="247"/>
      <c r="I174" s="247"/>
      <c r="J174" s="186">
        <f>F80+G80</f>
        <v>55761.731561000001</v>
      </c>
      <c r="K174" s="186">
        <f>H80+I80</f>
        <v>4588.0950499999999</v>
      </c>
      <c r="L174" s="186">
        <f>J80+K80</f>
        <v>0.8</v>
      </c>
      <c r="M174" s="186">
        <f>L80+M80</f>
        <v>32134.219975700002</v>
      </c>
      <c r="N174" s="186">
        <f>N80+O80</f>
        <v>7056.9419999999991</v>
      </c>
    </row>
    <row r="175" spans="2:15" x14ac:dyDescent="0.3">
      <c r="B175" s="247" t="s">
        <v>538</v>
      </c>
      <c r="C175" s="247"/>
      <c r="D175" s="247"/>
      <c r="E175" s="247"/>
      <c r="F175" s="247"/>
      <c r="G175" s="247"/>
      <c r="H175" s="247"/>
      <c r="I175" s="247"/>
      <c r="J175" s="186">
        <f>F127+G127</f>
        <v>37296.939652403227</v>
      </c>
      <c r="K175" s="186">
        <f>H127+I127</f>
        <v>2.741205581</v>
      </c>
      <c r="L175" s="186">
        <f>J127+K127</f>
        <v>0.39600000000000002</v>
      </c>
      <c r="M175" s="59">
        <f>L127+M127</f>
        <v>370.78882999999996</v>
      </c>
      <c r="N175" s="186">
        <f>N127+O127</f>
        <v>319.85061999999999</v>
      </c>
    </row>
    <row r="176" spans="2:15" ht="16.5" x14ac:dyDescent="0.3">
      <c r="B176" s="247" t="s">
        <v>813</v>
      </c>
      <c r="C176" s="247"/>
      <c r="D176" s="247"/>
      <c r="E176" s="247"/>
      <c r="F176" s="247"/>
      <c r="G176" s="247"/>
      <c r="H176" s="247"/>
      <c r="I176" s="247"/>
      <c r="J176" s="186">
        <v>13803.769297999999</v>
      </c>
      <c r="K176" s="59">
        <v>4453.2498729999998</v>
      </c>
      <c r="L176" s="59">
        <v>0</v>
      </c>
      <c r="M176" s="59">
        <v>0</v>
      </c>
      <c r="N176" s="59">
        <v>0</v>
      </c>
    </row>
    <row r="177" spans="1:14" x14ac:dyDescent="0.3">
      <c r="B177" s="268" t="s">
        <v>539</v>
      </c>
      <c r="C177" s="268"/>
      <c r="D177" s="268"/>
      <c r="E177" s="268"/>
      <c r="F177" s="268"/>
      <c r="G177" s="268"/>
      <c r="H177" s="268"/>
      <c r="I177" s="268"/>
      <c r="J177" s="189">
        <f>J174-J175-J176</f>
        <v>4661.022610596774</v>
      </c>
      <c r="K177" s="189">
        <f t="shared" ref="K177:N177" si="13">K174-K175-K176</f>
        <v>132.10397141900012</v>
      </c>
      <c r="L177" s="189">
        <f t="shared" si="13"/>
        <v>0.40400000000000003</v>
      </c>
      <c r="M177" s="189">
        <f t="shared" si="13"/>
        <v>31763.4311457</v>
      </c>
      <c r="N177" s="189">
        <f t="shared" si="13"/>
        <v>6737.0913799999989</v>
      </c>
    </row>
    <row r="178" spans="1:14" ht="16.5" x14ac:dyDescent="0.3">
      <c r="B178" s="36" t="s">
        <v>528</v>
      </c>
      <c r="C178" s="36"/>
      <c r="D178" s="36"/>
      <c r="E178" s="36"/>
      <c r="F178" s="166"/>
      <c r="G178" s="166"/>
      <c r="H178" s="166"/>
      <c r="I178" s="166"/>
      <c r="J178" s="192"/>
      <c r="K178" s="192"/>
      <c r="L178" s="192"/>
      <c r="M178" s="192"/>
      <c r="N178" s="192"/>
    </row>
    <row r="179" spans="1:14" x14ac:dyDescent="0.3">
      <c r="B179" s="247" t="s">
        <v>537</v>
      </c>
      <c r="C179" s="247"/>
      <c r="D179" s="247"/>
      <c r="E179" s="247"/>
      <c r="F179" s="247"/>
      <c r="G179" s="247"/>
      <c r="H179" s="247"/>
      <c r="I179" s="247"/>
      <c r="J179" s="186">
        <f>F87+G87</f>
        <v>29766.524420999998</v>
      </c>
      <c r="K179" s="186">
        <f>H87+I87</f>
        <v>4588.0950499999999</v>
      </c>
      <c r="L179" s="186">
        <v>0</v>
      </c>
      <c r="M179" s="186">
        <v>0</v>
      </c>
      <c r="N179" s="186">
        <v>0</v>
      </c>
    </row>
    <row r="180" spans="1:14" x14ac:dyDescent="0.3">
      <c r="B180" s="247" t="s">
        <v>538</v>
      </c>
      <c r="C180" s="247"/>
      <c r="D180" s="247"/>
      <c r="E180" s="247"/>
      <c r="F180" s="247"/>
      <c r="G180" s="247"/>
      <c r="H180" s="247"/>
      <c r="I180" s="247"/>
      <c r="J180" s="186">
        <f>F132+G132</f>
        <v>37289.119825403228</v>
      </c>
      <c r="K180" s="186">
        <f>H132+I132</f>
        <v>2.741205581</v>
      </c>
      <c r="L180" s="186">
        <v>0</v>
      </c>
      <c r="M180" s="59">
        <v>0</v>
      </c>
      <c r="N180" s="186">
        <v>0</v>
      </c>
    </row>
    <row r="181" spans="1:14" ht="16.5" x14ac:dyDescent="0.3">
      <c r="B181" s="247" t="s">
        <v>813</v>
      </c>
      <c r="C181" s="247"/>
      <c r="D181" s="247"/>
      <c r="E181" s="247"/>
      <c r="F181" s="247"/>
      <c r="G181" s="247"/>
      <c r="H181" s="247"/>
      <c r="I181" s="247"/>
      <c r="J181" s="186">
        <v>12668.137954000002</v>
      </c>
      <c r="K181" s="59">
        <v>4453.2498729999998</v>
      </c>
      <c r="L181" s="59">
        <v>0</v>
      </c>
      <c r="M181" s="59">
        <v>0</v>
      </c>
      <c r="N181" s="59">
        <v>0</v>
      </c>
    </row>
    <row r="182" spans="1:14" ht="15.75" x14ac:dyDescent="0.3">
      <c r="B182" s="268" t="s">
        <v>816</v>
      </c>
      <c r="C182" s="268"/>
      <c r="D182" s="268"/>
      <c r="E182" s="268"/>
      <c r="F182" s="268"/>
      <c r="G182" s="268"/>
      <c r="H182" s="268"/>
      <c r="I182" s="268"/>
      <c r="J182" s="189">
        <f>J179-J180-J181</f>
        <v>-20190.733358403231</v>
      </c>
      <c r="K182" s="189">
        <f t="shared" ref="K182:N182" si="14">K179-K180-K181</f>
        <v>132.10397141900012</v>
      </c>
      <c r="L182" s="189">
        <f t="shared" si="14"/>
        <v>0</v>
      </c>
      <c r="M182" s="189">
        <f t="shared" si="14"/>
        <v>0</v>
      </c>
      <c r="N182" s="189">
        <f t="shared" si="14"/>
        <v>0</v>
      </c>
    </row>
    <row r="183" spans="1:14" s="184" customFormat="1" ht="13.5" customHeight="1" x14ac:dyDescent="0.3">
      <c r="B183" s="266" t="s">
        <v>818</v>
      </c>
      <c r="C183" s="266"/>
      <c r="D183" s="266"/>
      <c r="E183" s="266"/>
      <c r="F183" s="266"/>
      <c r="G183" s="266"/>
      <c r="H183" s="266"/>
      <c r="I183" s="266"/>
      <c r="J183" s="266"/>
      <c r="K183" s="266"/>
      <c r="L183" s="266"/>
      <c r="M183" s="266"/>
      <c r="N183" s="266"/>
    </row>
    <row r="184" spans="1:14" s="184" customFormat="1" ht="13.5" customHeight="1" x14ac:dyDescent="0.3">
      <c r="B184" s="286"/>
      <c r="C184" s="286"/>
      <c r="D184" s="286"/>
      <c r="E184" s="286"/>
      <c r="F184" s="286"/>
      <c r="G184" s="286"/>
      <c r="H184" s="286"/>
      <c r="I184" s="286"/>
      <c r="J184" s="286"/>
      <c r="K184" s="286"/>
      <c r="L184" s="286"/>
      <c r="M184" s="286"/>
      <c r="N184" s="286"/>
    </row>
    <row r="185" spans="1:14" s="184" customFormat="1" ht="13.5" customHeight="1" x14ac:dyDescent="0.3">
      <c r="B185" s="286"/>
      <c r="C185" s="286"/>
      <c r="D185" s="286"/>
      <c r="E185" s="286"/>
      <c r="F185" s="286"/>
      <c r="G185" s="286"/>
      <c r="H185" s="286"/>
      <c r="I185" s="286"/>
      <c r="J185" s="286"/>
      <c r="K185" s="286"/>
      <c r="L185" s="286"/>
      <c r="M185" s="286"/>
      <c r="N185" s="286"/>
    </row>
    <row r="186" spans="1:14" s="184" customFormat="1" ht="13.5" customHeight="1" x14ac:dyDescent="0.3">
      <c r="B186" s="286"/>
      <c r="C186" s="286"/>
      <c r="D186" s="286"/>
      <c r="E186" s="286"/>
      <c r="F186" s="286"/>
      <c r="G186" s="286"/>
      <c r="H186" s="286"/>
      <c r="I186" s="286"/>
      <c r="J186" s="286"/>
      <c r="K186" s="286"/>
      <c r="L186" s="286"/>
      <c r="M186" s="286"/>
      <c r="N186" s="286"/>
    </row>
    <row r="187" spans="1:14" s="184" customFormat="1" ht="13.5" x14ac:dyDescent="0.3">
      <c r="B187" s="286"/>
      <c r="C187" s="286"/>
      <c r="D187" s="286"/>
      <c r="E187" s="286"/>
      <c r="F187" s="286"/>
      <c r="G187" s="286"/>
      <c r="H187" s="286"/>
      <c r="I187" s="286"/>
      <c r="J187" s="286"/>
      <c r="K187" s="286"/>
      <c r="L187" s="286"/>
      <c r="M187" s="286"/>
      <c r="N187" s="286"/>
    </row>
    <row r="188" spans="1:14" s="184" customFormat="1" ht="13.5" x14ac:dyDescent="0.3">
      <c r="B188" s="267"/>
      <c r="C188" s="267"/>
      <c r="D188" s="267"/>
      <c r="E188" s="267"/>
      <c r="F188" s="267"/>
      <c r="G188" s="267"/>
      <c r="H188" s="267"/>
      <c r="I188" s="267"/>
      <c r="J188" s="267"/>
      <c r="K188" s="267"/>
      <c r="L188" s="267"/>
      <c r="M188" s="267"/>
      <c r="N188" s="267"/>
    </row>
    <row r="191" spans="1:14" x14ac:dyDescent="0.3">
      <c r="A191" s="20"/>
      <c r="B191" s="21" t="s">
        <v>477</v>
      </c>
      <c r="C191" s="20"/>
      <c r="D191" s="20"/>
      <c r="E191" s="20"/>
      <c r="F191" s="20"/>
      <c r="G191" s="20"/>
      <c r="H191" s="20"/>
      <c r="I191" s="20"/>
      <c r="J191" s="20"/>
      <c r="K191" s="20"/>
      <c r="L191" s="20"/>
      <c r="M191" s="20"/>
      <c r="N191" s="20"/>
    </row>
    <row r="193" spans="1:14" s="47" customFormat="1" ht="16.5" customHeight="1" x14ac:dyDescent="0.3">
      <c r="B193" s="263" t="s">
        <v>483</v>
      </c>
      <c r="C193" s="263"/>
      <c r="D193" s="263"/>
      <c r="E193" s="263"/>
      <c r="F193" s="263"/>
      <c r="G193" s="263"/>
      <c r="H193" s="263"/>
      <c r="I193" s="263"/>
      <c r="J193" s="185">
        <v>2024</v>
      </c>
      <c r="K193" s="263">
        <v>2023</v>
      </c>
      <c r="L193" s="263"/>
      <c r="M193" s="264">
        <v>2022</v>
      </c>
      <c r="N193" s="265"/>
    </row>
    <row r="194" spans="1:14" s="47" customFormat="1" ht="16.5" customHeight="1" x14ac:dyDescent="0.3">
      <c r="B194" s="263"/>
      <c r="C194" s="263"/>
      <c r="D194" s="263"/>
      <c r="E194" s="263"/>
      <c r="F194" s="263"/>
      <c r="G194" s="263"/>
      <c r="H194" s="263"/>
      <c r="I194" s="263"/>
      <c r="J194" s="185" t="s">
        <v>519</v>
      </c>
      <c r="K194" s="16" t="s">
        <v>24</v>
      </c>
      <c r="L194" s="16" t="s">
        <v>25</v>
      </c>
      <c r="M194" s="69" t="s">
        <v>24</v>
      </c>
      <c r="N194" s="70" t="s">
        <v>25</v>
      </c>
    </row>
    <row r="195" spans="1:14" ht="14.25" customHeight="1" x14ac:dyDescent="0.3">
      <c r="B195" s="248" t="s">
        <v>478</v>
      </c>
      <c r="C195" s="248"/>
      <c r="D195" s="248"/>
      <c r="E195" s="248"/>
      <c r="F195" s="248"/>
      <c r="G195" s="248"/>
      <c r="H195" s="248"/>
      <c r="I195" s="248"/>
      <c r="J195" s="217">
        <f>J158</f>
        <v>99541.7885867</v>
      </c>
      <c r="K195" s="174">
        <f>K158</f>
        <v>73675</v>
      </c>
      <c r="L195" s="174">
        <f>L158</f>
        <v>138.95650000000001</v>
      </c>
      <c r="M195" s="170">
        <f>M158</f>
        <v>7328</v>
      </c>
      <c r="N195" s="175">
        <f>N158</f>
        <v>242.71709999999999</v>
      </c>
    </row>
    <row r="196" spans="1:14" ht="14.25" customHeight="1" x14ac:dyDescent="0.3">
      <c r="B196" s="248" t="s">
        <v>481</v>
      </c>
      <c r="C196" s="248"/>
      <c r="D196" s="248"/>
      <c r="E196" s="248"/>
      <c r="F196" s="248"/>
      <c r="G196" s="248"/>
      <c r="H196" s="248"/>
      <c r="I196" s="248"/>
      <c r="J196" s="217">
        <f>J163</f>
        <v>34354.619470999998</v>
      </c>
      <c r="K196" s="174">
        <f>K163</f>
        <v>33551</v>
      </c>
      <c r="L196" s="174">
        <f>L163</f>
        <v>0</v>
      </c>
      <c r="M196" s="170">
        <f>M163</f>
        <v>4999</v>
      </c>
      <c r="N196" s="175">
        <f>N163</f>
        <v>0</v>
      </c>
    </row>
    <row r="197" spans="1:14" ht="14.25" customHeight="1" x14ac:dyDescent="0.3">
      <c r="B197" s="248" t="s">
        <v>480</v>
      </c>
      <c r="C197" s="248"/>
      <c r="D197" s="248"/>
      <c r="E197" s="248"/>
      <c r="F197" s="248"/>
      <c r="G197" s="248"/>
      <c r="H197" s="248"/>
      <c r="I197" s="248"/>
      <c r="J197" s="218">
        <f>J196/J195</f>
        <v>0.34512760880398924</v>
      </c>
      <c r="K197" s="172">
        <f>K196/K195</f>
        <v>0.45539192399049883</v>
      </c>
      <c r="L197" s="172">
        <f>L196/L195</f>
        <v>0</v>
      </c>
      <c r="M197" s="171">
        <f>M196/M195</f>
        <v>0.68217794759825323</v>
      </c>
      <c r="N197" s="173">
        <f>N196/N195</f>
        <v>0</v>
      </c>
    </row>
    <row r="198" spans="1:14" ht="14.25" customHeight="1" x14ac:dyDescent="0.3">
      <c r="B198" s="248" t="s">
        <v>479</v>
      </c>
      <c r="C198" s="248"/>
      <c r="D198" s="248"/>
      <c r="E198" s="248"/>
      <c r="F198" s="248"/>
      <c r="G198" s="248"/>
      <c r="H198" s="248"/>
      <c r="I198" s="248"/>
      <c r="J198" s="217">
        <f>J161</f>
        <v>43294.053107715779</v>
      </c>
      <c r="K198" s="174">
        <f>K161</f>
        <v>50446</v>
      </c>
      <c r="L198" s="174">
        <f>L161</f>
        <v>0.309599999999989</v>
      </c>
      <c r="M198" s="193" t="str">
        <f>M161</f>
        <v>nd</v>
      </c>
      <c r="N198" s="175">
        <f>N161</f>
        <v>1.224599999999981</v>
      </c>
    </row>
    <row r="199" spans="1:14" ht="14.25" customHeight="1" x14ac:dyDescent="0.3">
      <c r="B199" s="248" t="s">
        <v>820</v>
      </c>
      <c r="C199" s="248"/>
      <c r="D199" s="248"/>
      <c r="E199" s="248"/>
      <c r="F199" s="248"/>
      <c r="G199" s="248"/>
      <c r="H199" s="248"/>
      <c r="I199" s="248"/>
      <c r="J199" s="217">
        <f>J166</f>
        <v>-20058.62938698423</v>
      </c>
      <c r="K199" s="174">
        <f>K166</f>
        <v>33551</v>
      </c>
      <c r="L199" s="174">
        <f>L166</f>
        <v>0</v>
      </c>
      <c r="M199" s="193" t="str">
        <f>M166</f>
        <v>nd</v>
      </c>
      <c r="N199" s="175">
        <f>N166</f>
        <v>0</v>
      </c>
    </row>
    <row r="200" spans="1:14" ht="14.25" customHeight="1" x14ac:dyDescent="0.3">
      <c r="B200" s="248" t="s">
        <v>821</v>
      </c>
      <c r="C200" s="248"/>
      <c r="D200" s="248"/>
      <c r="E200" s="248"/>
      <c r="F200" s="248"/>
      <c r="G200" s="248"/>
      <c r="H200" s="248"/>
      <c r="I200" s="248"/>
      <c r="J200" s="218">
        <f t="shared" ref="J200" si="15">J199/J198</f>
        <v>-0.46331142379019769</v>
      </c>
      <c r="K200" s="172">
        <f>K199/K198</f>
        <v>0.66508742021171152</v>
      </c>
      <c r="L200" s="172">
        <f>L199/L198</f>
        <v>0</v>
      </c>
      <c r="M200" s="176" t="s">
        <v>45</v>
      </c>
      <c r="N200" s="173">
        <f>N199/N198</f>
        <v>0</v>
      </c>
    </row>
    <row r="201" spans="1:14" s="184" customFormat="1" ht="13.5" customHeight="1" x14ac:dyDescent="0.3">
      <c r="B201" s="266" t="s">
        <v>822</v>
      </c>
      <c r="C201" s="266"/>
      <c r="D201" s="266"/>
      <c r="E201" s="266"/>
      <c r="F201" s="266"/>
      <c r="G201" s="266"/>
      <c r="H201" s="266"/>
      <c r="I201" s="266"/>
      <c r="J201" s="266"/>
      <c r="K201" s="266"/>
      <c r="L201" s="266"/>
      <c r="M201" s="266"/>
      <c r="N201" s="266"/>
    </row>
    <row r="202" spans="1:14" s="184" customFormat="1" ht="13.5" customHeight="1" x14ac:dyDescent="0.3">
      <c r="B202" s="286"/>
      <c r="C202" s="286"/>
      <c r="D202" s="286"/>
      <c r="E202" s="286"/>
      <c r="F202" s="286"/>
      <c r="G202" s="286"/>
      <c r="H202" s="286"/>
      <c r="I202" s="286"/>
      <c r="J202" s="286"/>
      <c r="K202" s="286"/>
      <c r="L202" s="286"/>
      <c r="M202" s="286"/>
      <c r="N202" s="286"/>
    </row>
    <row r="203" spans="1:14" x14ac:dyDescent="0.3">
      <c r="B203" s="267"/>
      <c r="C203" s="267"/>
      <c r="D203" s="267"/>
      <c r="E203" s="267"/>
      <c r="F203" s="267"/>
      <c r="G203" s="267"/>
      <c r="H203" s="267"/>
      <c r="I203" s="267"/>
      <c r="J203" s="267"/>
      <c r="K203" s="267"/>
      <c r="L203" s="267"/>
      <c r="M203" s="267"/>
      <c r="N203" s="267"/>
    </row>
    <row r="206" spans="1:14" x14ac:dyDescent="0.3">
      <c r="A206" s="20"/>
      <c r="B206" s="21" t="s">
        <v>188</v>
      </c>
      <c r="C206" s="20"/>
      <c r="D206" s="20"/>
      <c r="E206" s="20"/>
      <c r="F206" s="20"/>
      <c r="G206" s="20"/>
      <c r="H206" s="20"/>
      <c r="I206" s="20"/>
      <c r="J206" s="20"/>
      <c r="K206" s="20"/>
      <c r="L206" s="20"/>
      <c r="M206" s="20"/>
      <c r="N206" s="20"/>
    </row>
    <row r="208" spans="1:14" s="47" customFormat="1" ht="13.5" customHeight="1" x14ac:dyDescent="0.3">
      <c r="B208" s="263" t="s">
        <v>482</v>
      </c>
      <c r="C208" s="263"/>
      <c r="D208" s="263"/>
      <c r="E208" s="263"/>
      <c r="F208" s="263"/>
      <c r="G208" s="263">
        <v>2024</v>
      </c>
      <c r="H208" s="263"/>
      <c r="I208" s="263"/>
      <c r="J208" s="185">
        <v>2024</v>
      </c>
      <c r="K208" s="263">
        <v>2023</v>
      </c>
      <c r="L208" s="263"/>
      <c r="M208" s="264">
        <v>2022</v>
      </c>
      <c r="N208" s="265"/>
    </row>
    <row r="209" spans="1:14" s="47" customFormat="1" ht="13.5" x14ac:dyDescent="0.3">
      <c r="B209" s="263"/>
      <c r="C209" s="263"/>
      <c r="D209" s="263"/>
      <c r="E209" s="263"/>
      <c r="F209" s="263"/>
      <c r="G209" s="263" t="s">
        <v>303</v>
      </c>
      <c r="H209" s="263" t="s">
        <v>467</v>
      </c>
      <c r="I209" s="263" t="s">
        <v>306</v>
      </c>
      <c r="J209" s="185" t="s">
        <v>519</v>
      </c>
      <c r="K209" s="16" t="s">
        <v>24</v>
      </c>
      <c r="L209" s="16" t="s">
        <v>25</v>
      </c>
      <c r="M209" s="69" t="s">
        <v>24</v>
      </c>
      <c r="N209" s="70" t="s">
        <v>25</v>
      </c>
    </row>
    <row r="210" spans="1:14" ht="14.25" customHeight="1" x14ac:dyDescent="0.3">
      <c r="B210" s="247" t="s">
        <v>488</v>
      </c>
      <c r="C210" s="247"/>
      <c r="D210" s="247"/>
      <c r="E210" s="247"/>
      <c r="F210" s="247"/>
      <c r="G210" s="247"/>
      <c r="H210" s="247"/>
      <c r="I210" s="247"/>
      <c r="J210" s="59">
        <f>F107+G107</f>
        <v>37857.572514</v>
      </c>
      <c r="K210" s="148" t="s">
        <v>45</v>
      </c>
      <c r="L210" s="148">
        <v>110.3775</v>
      </c>
      <c r="M210" s="147" t="s">
        <v>45</v>
      </c>
      <c r="N210" s="150">
        <v>217.93510000000001</v>
      </c>
    </row>
    <row r="211" spans="1:14" x14ac:dyDescent="0.3">
      <c r="B211" s="247" t="s">
        <v>484</v>
      </c>
      <c r="C211" s="247"/>
      <c r="D211" s="247"/>
      <c r="E211" s="247"/>
      <c r="F211" s="247"/>
      <c r="G211" s="247">
        <v>0.64200000000000002</v>
      </c>
      <c r="H211" s="247" t="s">
        <v>79</v>
      </c>
      <c r="I211" s="247">
        <v>1</v>
      </c>
      <c r="J211" s="219">
        <f>(F107+G107)/J210</f>
        <v>1</v>
      </c>
      <c r="K211" s="84" t="s">
        <v>45</v>
      </c>
      <c r="L211" s="84">
        <v>1</v>
      </c>
      <c r="M211" s="86" t="s">
        <v>45</v>
      </c>
      <c r="N211" s="88">
        <v>1</v>
      </c>
    </row>
    <row r="212" spans="1:14" x14ac:dyDescent="0.3">
      <c r="B212" s="247" t="s">
        <v>485</v>
      </c>
      <c r="C212" s="247"/>
      <c r="D212" s="247"/>
      <c r="E212" s="247"/>
      <c r="F212" s="247"/>
      <c r="G212" s="247">
        <v>0.318</v>
      </c>
      <c r="H212" s="247" t="s">
        <v>79</v>
      </c>
      <c r="I212" s="247">
        <v>0</v>
      </c>
      <c r="J212" s="219">
        <f>J160/J210</f>
        <v>0.48225541043997011</v>
      </c>
      <c r="K212" s="84" t="s">
        <v>45</v>
      </c>
      <c r="L212" s="84">
        <v>0</v>
      </c>
      <c r="M212" s="86" t="s">
        <v>45</v>
      </c>
      <c r="N212" s="88">
        <v>0</v>
      </c>
    </row>
    <row r="213" spans="1:14" x14ac:dyDescent="0.3">
      <c r="B213" s="247" t="s">
        <v>486</v>
      </c>
      <c r="C213" s="247"/>
      <c r="D213" s="247"/>
      <c r="E213" s="247"/>
      <c r="F213" s="247"/>
      <c r="G213" s="247"/>
      <c r="H213" s="247"/>
      <c r="I213" s="247">
        <v>3.7</v>
      </c>
      <c r="J213" s="126">
        <v>306.02</v>
      </c>
      <c r="K213" s="103" t="s">
        <v>45</v>
      </c>
      <c r="L213" s="103">
        <v>0.75</v>
      </c>
      <c r="M213" s="104" t="s">
        <v>45</v>
      </c>
      <c r="N213" s="105">
        <v>2.21</v>
      </c>
    </row>
    <row r="214" spans="1:14" s="184" customFormat="1" ht="13.5" x14ac:dyDescent="0.3">
      <c r="B214" s="260" t="s">
        <v>487</v>
      </c>
      <c r="C214" s="260"/>
      <c r="D214" s="260"/>
      <c r="E214" s="260"/>
      <c r="F214" s="260"/>
      <c r="G214" s="260"/>
      <c r="H214" s="260"/>
      <c r="I214" s="260"/>
      <c r="J214" s="260"/>
      <c r="K214" s="260"/>
      <c r="L214" s="260"/>
      <c r="M214" s="260"/>
      <c r="N214" s="260"/>
    </row>
    <row r="217" spans="1:14" x14ac:dyDescent="0.3">
      <c r="A217" s="20"/>
      <c r="B217" s="21" t="s">
        <v>189</v>
      </c>
      <c r="C217" s="20"/>
      <c r="D217" s="20"/>
      <c r="E217" s="20"/>
      <c r="F217" s="20"/>
      <c r="G217" s="20"/>
      <c r="H217" s="20"/>
      <c r="I217" s="20"/>
      <c r="J217" s="20"/>
      <c r="K217" s="20"/>
      <c r="L217" s="20"/>
      <c r="M217" s="20"/>
      <c r="N217" s="20"/>
    </row>
    <row r="218" spans="1:14" x14ac:dyDescent="0.3">
      <c r="A218" s="20"/>
      <c r="B218" s="21" t="s">
        <v>190</v>
      </c>
      <c r="C218" s="20"/>
      <c r="D218" s="20"/>
      <c r="E218" s="20"/>
      <c r="F218" s="20"/>
      <c r="G218" s="20"/>
      <c r="H218" s="20"/>
      <c r="I218" s="20"/>
      <c r="J218" s="20"/>
      <c r="K218" s="20"/>
      <c r="L218" s="20"/>
      <c r="M218" s="20"/>
      <c r="N218" s="20"/>
    </row>
    <row r="220" spans="1:14" x14ac:dyDescent="0.3">
      <c r="B220" s="238" t="s">
        <v>824</v>
      </c>
      <c r="C220" s="238"/>
      <c r="D220" s="238"/>
      <c r="E220" s="238"/>
      <c r="F220" s="238"/>
      <c r="G220" s="238"/>
      <c r="H220" s="238"/>
      <c r="I220" s="238"/>
      <c r="J220" s="238"/>
      <c r="K220" s="238"/>
      <c r="L220" s="238"/>
      <c r="M220" s="238"/>
      <c r="N220" s="238"/>
    </row>
    <row r="221" spans="1:14" x14ac:dyDescent="0.3">
      <c r="B221" s="238"/>
      <c r="C221" s="238"/>
      <c r="D221" s="238"/>
      <c r="E221" s="238"/>
      <c r="F221" s="238"/>
      <c r="G221" s="238"/>
      <c r="H221" s="238"/>
      <c r="I221" s="238"/>
      <c r="J221" s="238"/>
      <c r="K221" s="238"/>
      <c r="L221" s="238"/>
      <c r="M221" s="238"/>
      <c r="N221" s="238"/>
    </row>
    <row r="222" spans="1:14" x14ac:dyDescent="0.3">
      <c r="B222" s="238"/>
      <c r="C222" s="238"/>
      <c r="D222" s="238"/>
      <c r="E222" s="238"/>
      <c r="F222" s="238"/>
      <c r="G222" s="238"/>
      <c r="H222" s="238"/>
      <c r="I222" s="238"/>
      <c r="J222" s="238"/>
      <c r="K222" s="238"/>
      <c r="L222" s="238"/>
      <c r="M222" s="238"/>
      <c r="N222" s="238"/>
    </row>
    <row r="223" spans="1:14" x14ac:dyDescent="0.3">
      <c r="B223" s="238"/>
      <c r="C223" s="238"/>
      <c r="D223" s="238"/>
      <c r="E223" s="238"/>
      <c r="F223" s="238"/>
      <c r="G223" s="238"/>
      <c r="H223" s="238"/>
      <c r="I223" s="238"/>
      <c r="J223" s="238"/>
      <c r="K223" s="238"/>
      <c r="L223" s="238"/>
      <c r="M223" s="238"/>
      <c r="N223" s="238"/>
    </row>
    <row r="224" spans="1:14" x14ac:dyDescent="0.3">
      <c r="B224" s="238"/>
      <c r="C224" s="238"/>
      <c r="D224" s="238"/>
      <c r="E224" s="238"/>
      <c r="F224" s="238"/>
      <c r="G224" s="238"/>
      <c r="H224" s="238"/>
      <c r="I224" s="238"/>
      <c r="J224" s="238"/>
      <c r="K224" s="238"/>
      <c r="L224" s="238"/>
      <c r="M224" s="238"/>
      <c r="N224" s="238"/>
    </row>
  </sheetData>
  <sheetProtection algorithmName="SHA-512" hashValue="dvqRbd1OybZ2BXZvQoEs/ZgH1/90hxNs+k/MCWcHc54vUzw5phH9+2+yF6rYZYu46r5SRneb4wNp+ELHrj0QXA==" saltValue="5Zp2326ux3Kd4F2tm+PWgQ==" spinCount="100000" sheet="1" objects="1" scenarios="1"/>
  <mergeCells count="128">
    <mergeCell ref="B208:I209"/>
    <mergeCell ref="B210:I210"/>
    <mergeCell ref="B165:I165"/>
    <mergeCell ref="B164:I164"/>
    <mergeCell ref="B163:I163"/>
    <mergeCell ref="B160:I160"/>
    <mergeCell ref="B159:I159"/>
    <mergeCell ref="B158:I158"/>
    <mergeCell ref="B166:I166"/>
    <mergeCell ref="B161:I161"/>
    <mergeCell ref="B183:N188"/>
    <mergeCell ref="B201:N203"/>
    <mergeCell ref="B172:I172"/>
    <mergeCell ref="B174:I174"/>
    <mergeCell ref="B175:I175"/>
    <mergeCell ref="B176:I176"/>
    <mergeCell ref="B177:I177"/>
    <mergeCell ref="B179:I179"/>
    <mergeCell ref="B180:I180"/>
    <mergeCell ref="B181:I181"/>
    <mergeCell ref="B182:I182"/>
    <mergeCell ref="B193:I194"/>
    <mergeCell ref="B195:I195"/>
    <mergeCell ref="B196:I196"/>
    <mergeCell ref="F121:G121"/>
    <mergeCell ref="H121:I121"/>
    <mergeCell ref="J121:K121"/>
    <mergeCell ref="L121:M121"/>
    <mergeCell ref="N121:O121"/>
    <mergeCell ref="B125:E125"/>
    <mergeCell ref="B126:E126"/>
    <mergeCell ref="K155:L155"/>
    <mergeCell ref="B133:N137"/>
    <mergeCell ref="B151:N153"/>
    <mergeCell ref="B155:I156"/>
    <mergeCell ref="M155:N155"/>
    <mergeCell ref="B127:E127"/>
    <mergeCell ref="B129:E129"/>
    <mergeCell ref="B130:E130"/>
    <mergeCell ref="B131:E131"/>
    <mergeCell ref="B132:E132"/>
    <mergeCell ref="B140:I140"/>
    <mergeCell ref="B141:I141"/>
    <mergeCell ref="B142:I142"/>
    <mergeCell ref="B143:I143"/>
    <mergeCell ref="B144:I144"/>
    <mergeCell ref="B145:N146"/>
    <mergeCell ref="B65:E65"/>
    <mergeCell ref="B66:E66"/>
    <mergeCell ref="B67:E67"/>
    <mergeCell ref="B68:N70"/>
    <mergeCell ref="B43:N49"/>
    <mergeCell ref="B98:N100"/>
    <mergeCell ref="B102:E104"/>
    <mergeCell ref="F102:G102"/>
    <mergeCell ref="H102:K102"/>
    <mergeCell ref="L102:O102"/>
    <mergeCell ref="F103:G103"/>
    <mergeCell ref="H103:I103"/>
    <mergeCell ref="J103:K103"/>
    <mergeCell ref="L103:M103"/>
    <mergeCell ref="N103:O103"/>
    <mergeCell ref="B55:E55"/>
    <mergeCell ref="B56:E56"/>
    <mergeCell ref="B57:E57"/>
    <mergeCell ref="B58:E58"/>
    <mergeCell ref="B59:E59"/>
    <mergeCell ref="B60:E60"/>
    <mergeCell ref="B62:E62"/>
    <mergeCell ref="B63:E63"/>
    <mergeCell ref="B64:E64"/>
    <mergeCell ref="B51:E53"/>
    <mergeCell ref="F51:G51"/>
    <mergeCell ref="F52:G52"/>
    <mergeCell ref="H51:K51"/>
    <mergeCell ref="H52:I52"/>
    <mergeCell ref="J52:K52"/>
    <mergeCell ref="L52:M52"/>
    <mergeCell ref="N52:O52"/>
    <mergeCell ref="L51:O51"/>
    <mergeCell ref="B212:I212"/>
    <mergeCell ref="B213:I213"/>
    <mergeCell ref="B167:N170"/>
    <mergeCell ref="B72:E73"/>
    <mergeCell ref="F72:G72"/>
    <mergeCell ref="H72:I72"/>
    <mergeCell ref="J72:K72"/>
    <mergeCell ref="N72:O72"/>
    <mergeCell ref="L72:M72"/>
    <mergeCell ref="B75:E75"/>
    <mergeCell ref="B76:E76"/>
    <mergeCell ref="B77:E77"/>
    <mergeCell ref="B78:E78"/>
    <mergeCell ref="B79:E79"/>
    <mergeCell ref="B80:E80"/>
    <mergeCell ref="B82:E82"/>
    <mergeCell ref="B83:E83"/>
    <mergeCell ref="B84:E84"/>
    <mergeCell ref="B85:E85"/>
    <mergeCell ref="B86:E86"/>
    <mergeCell ref="B88:N93"/>
    <mergeCell ref="B87:E87"/>
    <mergeCell ref="B117:N119"/>
    <mergeCell ref="B121:E122"/>
    <mergeCell ref="B197:I197"/>
    <mergeCell ref="B198:I198"/>
    <mergeCell ref="B199:I199"/>
    <mergeCell ref="B200:I200"/>
    <mergeCell ref="B11:N29"/>
    <mergeCell ref="B34:N38"/>
    <mergeCell ref="B214:N214"/>
    <mergeCell ref="B220:N224"/>
    <mergeCell ref="K208:L208"/>
    <mergeCell ref="M208:N208"/>
    <mergeCell ref="K193:L193"/>
    <mergeCell ref="M193:N193"/>
    <mergeCell ref="B124:E124"/>
    <mergeCell ref="B106:E106"/>
    <mergeCell ref="B107:E107"/>
    <mergeCell ref="B108:E108"/>
    <mergeCell ref="B109:E109"/>
    <mergeCell ref="B110:E110"/>
    <mergeCell ref="B112:E112"/>
    <mergeCell ref="B113:E113"/>
    <mergeCell ref="B114:E114"/>
    <mergeCell ref="B115:E115"/>
    <mergeCell ref="B116:E116"/>
    <mergeCell ref="B211:I211"/>
  </mergeCells>
  <hyperlinks>
    <hyperlink ref="B1" location="Início!A1" display="Início" xr:uid="{D161EF96-0CE6-4536-9DDB-2006972C5EBD}"/>
    <hyperlink ref="A1" location="Início!A1" display="Início!A1" xr:uid="{B995D403-38C0-4EE6-9843-C4FD1A393A93}"/>
    <hyperlink ref="C1" location="GRI!A1" display="Índice GRI" xr:uid="{91ADEA1E-E1D9-4556-9E5F-687F9914EA93}"/>
    <hyperlink ref="D1" location="SASB!A1" display="Índice SASB" xr:uid="{4165B144-531B-49A8-83DD-453592D67AFE}"/>
    <hyperlink ref="E1" location="TCFD!A1" display="Índice TCFD" xr:uid="{5AF84275-0469-45CE-A34B-CB53687F59F7}"/>
    <hyperlink ref="F1" location="Clima!A1" display="Mudanças climáticas" xr:uid="{8E619AF5-9976-4A18-AD99-B97424B97E05}"/>
    <hyperlink ref="G1" location="Água!A1" display="Água e efluentes" xr:uid="{09E1F25E-B6B8-4FB1-921C-C8821613C5A7}"/>
    <hyperlink ref="H1" location="GestãoAmbiental!A1" display="Gestão ambiental" xr:uid="{8C5F4D6C-8704-40B5-9A6B-877B089D1314}"/>
    <hyperlink ref="I1" location="Talentos!A1" display="Gestão de talentos" xr:uid="{5842A7DF-CBEB-4A77-BD00-BCDE036236BC}"/>
    <hyperlink ref="J1" location="ImpactoSocioeconômico!A1" display="Impacto socioeconômico" xr:uid="{0EED6D7A-D9EA-430F-91B6-AE4CDC83099B}"/>
    <hyperlink ref="K1" location="DireitosHumanos!A1" display="Direitos humanos" xr:uid="{67BBBDDD-63D9-4363-9E97-CCCE7BF2484E}"/>
    <hyperlink ref="L1" location="Segurança!A1" display="Segurança" xr:uid="{F7FAE88C-EB25-4ED6-A30C-FA5E95A68761}"/>
    <hyperlink ref="M1" location="Ativos!A1" display="Gestão dos ativos" xr:uid="{C111AE8D-DD1D-4F0B-B591-4686F9AB305F}"/>
    <hyperlink ref="N1" location="Ética!A1" display="Ética e integridade" xr:uid="{7289A279-3203-4AD5-9AD9-542B3E4A7C54}"/>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7A73E-EE1B-45E8-A4BA-7BAA6A70B086}">
  <dimension ref="A1:T217"/>
  <sheetViews>
    <sheetView showGridLines="0" zoomScaleNormal="100" workbookViewId="0"/>
  </sheetViews>
  <sheetFormatPr defaultColWidth="9" defaultRowHeight="14.25" x14ac:dyDescent="0.3"/>
  <cols>
    <col min="1" max="5" width="6.875" style="18" customWidth="1"/>
    <col min="6" max="20" width="13.75" style="18" customWidth="1"/>
    <col min="21" max="16384" width="9" style="18"/>
  </cols>
  <sheetData>
    <row r="1" spans="1:19" s="5" customFormat="1" ht="33.75" x14ac:dyDescent="0.3">
      <c r="A1" s="182" t="e" vm="1">
        <v>#VALUE!</v>
      </c>
      <c r="B1" s="12" t="s">
        <v>0</v>
      </c>
      <c r="C1" s="12" t="s">
        <v>10</v>
      </c>
      <c r="D1" s="12" t="s">
        <v>11</v>
      </c>
      <c r="E1" s="12" t="s">
        <v>12</v>
      </c>
      <c r="F1" s="12" t="s">
        <v>1</v>
      </c>
      <c r="G1" s="12" t="s">
        <v>2</v>
      </c>
      <c r="H1" s="12" t="s">
        <v>3</v>
      </c>
      <c r="I1" s="12" t="s">
        <v>4</v>
      </c>
      <c r="J1" s="12" t="s">
        <v>5</v>
      </c>
      <c r="K1" s="12" t="s">
        <v>6</v>
      </c>
      <c r="L1" s="12" t="s">
        <v>7</v>
      </c>
      <c r="M1" s="12" t="s">
        <v>8</v>
      </c>
      <c r="N1" s="12" t="s">
        <v>9</v>
      </c>
      <c r="O1" s="13"/>
      <c r="S1" s="6"/>
    </row>
    <row r="4" spans="1:19" ht="20.25" x14ac:dyDescent="0.3">
      <c r="B4" s="14" t="s">
        <v>166</v>
      </c>
    </row>
    <row r="6" spans="1:19" s="19" customFormat="1" ht="38.25" x14ac:dyDescent="0.3">
      <c r="B6" s="19" t="e" vm="6">
        <v>#VALUE!</v>
      </c>
      <c r="C6" s="19" t="e" vm="8">
        <v>#VALUE!</v>
      </c>
    </row>
    <row r="9" spans="1:19" x14ac:dyDescent="0.3">
      <c r="A9" s="20"/>
      <c r="B9" s="261" t="s">
        <v>191</v>
      </c>
      <c r="C9" s="261"/>
      <c r="D9" s="261"/>
      <c r="E9" s="261"/>
      <c r="F9" s="261"/>
      <c r="G9" s="261"/>
      <c r="H9" s="261"/>
      <c r="I9" s="261"/>
      <c r="J9" s="261"/>
      <c r="K9" s="261"/>
      <c r="L9" s="261"/>
      <c r="M9" s="261"/>
      <c r="N9" s="261"/>
    </row>
    <row r="10" spans="1:19" x14ac:dyDescent="0.3">
      <c r="A10" s="20"/>
      <c r="B10" s="261"/>
      <c r="C10" s="261"/>
      <c r="D10" s="261"/>
      <c r="E10" s="261"/>
      <c r="F10" s="261"/>
      <c r="G10" s="261"/>
      <c r="H10" s="261"/>
      <c r="I10" s="261"/>
      <c r="J10" s="261"/>
      <c r="K10" s="261"/>
      <c r="L10" s="261"/>
      <c r="M10" s="261"/>
      <c r="N10" s="261"/>
    </row>
    <row r="12" spans="1:19" s="48" customFormat="1" ht="12.75" x14ac:dyDescent="0.3">
      <c r="B12" s="263" t="s">
        <v>900</v>
      </c>
      <c r="C12" s="263"/>
      <c r="D12" s="263"/>
      <c r="E12" s="263"/>
      <c r="F12" s="263" t="s">
        <v>397</v>
      </c>
      <c r="G12" s="263" t="s">
        <v>543</v>
      </c>
      <c r="H12" s="263" t="s">
        <v>542</v>
      </c>
      <c r="I12" s="263"/>
      <c r="J12" s="263"/>
      <c r="K12" s="263"/>
      <c r="L12" s="263"/>
      <c r="M12" s="263" t="s">
        <v>399</v>
      </c>
      <c r="N12" s="263"/>
    </row>
    <row r="13" spans="1:19" s="48" customFormat="1" ht="12.75" x14ac:dyDescent="0.3">
      <c r="B13" s="263"/>
      <c r="C13" s="263"/>
      <c r="D13" s="263"/>
      <c r="E13" s="263"/>
      <c r="F13" s="263"/>
      <c r="G13" s="263"/>
      <c r="H13" s="263"/>
      <c r="I13" s="263"/>
      <c r="J13" s="263"/>
      <c r="K13" s="263"/>
      <c r="L13" s="263"/>
      <c r="M13" s="263"/>
      <c r="N13" s="263"/>
    </row>
    <row r="14" spans="1:19" x14ac:dyDescent="0.3">
      <c r="B14" s="36" t="s">
        <v>303</v>
      </c>
      <c r="C14" s="36"/>
      <c r="D14" s="36"/>
      <c r="E14" s="36"/>
      <c r="F14" s="36"/>
      <c r="G14" s="36"/>
      <c r="H14" s="36"/>
      <c r="I14" s="36"/>
      <c r="J14" s="36"/>
      <c r="K14" s="36"/>
      <c r="L14" s="36"/>
      <c r="M14" s="36"/>
      <c r="N14" s="36"/>
    </row>
    <row r="15" spans="1:19" s="22" customFormat="1" ht="42.75" x14ac:dyDescent="0.3">
      <c r="B15" s="238" t="s">
        <v>396</v>
      </c>
      <c r="C15" s="238"/>
      <c r="D15" s="238"/>
      <c r="E15" s="238"/>
      <c r="F15" s="238" t="s">
        <v>398</v>
      </c>
      <c r="G15" s="154" t="s">
        <v>901</v>
      </c>
      <c r="H15" s="308" t="s">
        <v>402</v>
      </c>
      <c r="I15" s="308"/>
      <c r="J15" s="308"/>
      <c r="K15" s="308"/>
      <c r="L15" s="308"/>
      <c r="M15" s="307" t="s">
        <v>79</v>
      </c>
      <c r="N15" s="307"/>
    </row>
    <row r="16" spans="1:19" s="22" customFormat="1" ht="14.25" customHeight="1" x14ac:dyDescent="0.3">
      <c r="B16" s="238"/>
      <c r="C16" s="238"/>
      <c r="D16" s="238"/>
      <c r="E16" s="238"/>
      <c r="F16" s="238"/>
      <c r="G16" s="238" t="s">
        <v>401</v>
      </c>
      <c r="H16" s="238" t="s">
        <v>403</v>
      </c>
      <c r="I16" s="238"/>
      <c r="J16" s="238"/>
      <c r="K16" s="238"/>
      <c r="L16" s="238"/>
      <c r="M16" s="305">
        <v>23745</v>
      </c>
      <c r="N16" s="305"/>
    </row>
    <row r="17" spans="2:14" s="22" customFormat="1" ht="14.25" customHeight="1" x14ac:dyDescent="0.3">
      <c r="B17" s="238"/>
      <c r="C17" s="238"/>
      <c r="D17" s="238"/>
      <c r="E17" s="238"/>
      <c r="F17" s="238"/>
      <c r="G17" s="238"/>
      <c r="H17" s="238"/>
      <c r="I17" s="238"/>
      <c r="J17" s="238"/>
      <c r="K17" s="238"/>
      <c r="L17" s="238"/>
      <c r="M17" s="305"/>
      <c r="N17" s="305"/>
    </row>
    <row r="18" spans="2:14" s="22" customFormat="1" x14ac:dyDescent="0.3">
      <c r="B18" s="238"/>
      <c r="C18" s="238"/>
      <c r="D18" s="238"/>
      <c r="E18" s="238"/>
      <c r="F18" s="238"/>
      <c r="G18" s="238"/>
      <c r="H18" s="238"/>
      <c r="I18" s="238"/>
      <c r="J18" s="238"/>
      <c r="K18" s="238"/>
      <c r="L18" s="238"/>
      <c r="M18" s="305"/>
      <c r="N18" s="305"/>
    </row>
    <row r="19" spans="2:14" s="22" customFormat="1" x14ac:dyDescent="0.3">
      <c r="B19" s="255" t="s">
        <v>404</v>
      </c>
      <c r="C19" s="255"/>
      <c r="D19" s="255"/>
      <c r="E19" s="255"/>
      <c r="F19" s="255" t="s">
        <v>405</v>
      </c>
      <c r="G19" s="155" t="s">
        <v>400</v>
      </c>
      <c r="H19" s="308" t="s">
        <v>406</v>
      </c>
      <c r="I19" s="308"/>
      <c r="J19" s="308"/>
      <c r="K19" s="308"/>
      <c r="L19" s="308"/>
      <c r="M19" s="307" t="s">
        <v>79</v>
      </c>
      <c r="N19" s="307"/>
    </row>
    <row r="20" spans="2:14" s="22" customFormat="1" x14ac:dyDescent="0.3">
      <c r="B20" s="238"/>
      <c r="C20" s="238"/>
      <c r="D20" s="238"/>
      <c r="E20" s="238"/>
      <c r="F20" s="238"/>
      <c r="G20" s="238" t="s">
        <v>401</v>
      </c>
      <c r="H20" s="238" t="s">
        <v>407</v>
      </c>
      <c r="I20" s="238"/>
      <c r="J20" s="238"/>
      <c r="K20" s="238"/>
      <c r="L20" s="238"/>
      <c r="M20" s="305">
        <v>12183</v>
      </c>
      <c r="N20" s="305"/>
    </row>
    <row r="21" spans="2:14" s="22" customFormat="1" x14ac:dyDescent="0.3">
      <c r="B21" s="256"/>
      <c r="C21" s="256"/>
      <c r="D21" s="256"/>
      <c r="E21" s="256"/>
      <c r="F21" s="256"/>
      <c r="G21" s="256"/>
      <c r="H21" s="256"/>
      <c r="I21" s="256"/>
      <c r="J21" s="256"/>
      <c r="K21" s="256"/>
      <c r="L21" s="256"/>
      <c r="M21" s="306"/>
      <c r="N21" s="306"/>
    </row>
    <row r="22" spans="2:14" s="22" customFormat="1" x14ac:dyDescent="0.3">
      <c r="B22" s="238" t="s">
        <v>408</v>
      </c>
      <c r="C22" s="238"/>
      <c r="D22" s="238"/>
      <c r="E22" s="238"/>
      <c r="F22" s="238" t="s">
        <v>398</v>
      </c>
      <c r="G22" s="255" t="s">
        <v>400</v>
      </c>
      <c r="H22" s="255" t="s">
        <v>409</v>
      </c>
      <c r="I22" s="255"/>
      <c r="J22" s="255"/>
      <c r="K22" s="255"/>
      <c r="L22" s="255"/>
      <c r="M22" s="303" t="s">
        <v>79</v>
      </c>
      <c r="N22" s="303"/>
    </row>
    <row r="23" spans="2:14" s="22" customFormat="1" x14ac:dyDescent="0.3">
      <c r="B23" s="238"/>
      <c r="C23" s="238"/>
      <c r="D23" s="238"/>
      <c r="E23" s="238"/>
      <c r="F23" s="238"/>
      <c r="G23" s="238"/>
      <c r="H23" s="238"/>
      <c r="I23" s="238"/>
      <c r="J23" s="238"/>
      <c r="K23" s="238"/>
      <c r="L23" s="238"/>
      <c r="M23" s="305"/>
      <c r="N23" s="305"/>
    </row>
    <row r="24" spans="2:14" s="22" customFormat="1" x14ac:dyDescent="0.3">
      <c r="B24" s="238"/>
      <c r="C24" s="238"/>
      <c r="D24" s="238"/>
      <c r="E24" s="238"/>
      <c r="F24" s="238"/>
      <c r="G24" s="302"/>
      <c r="H24" s="302"/>
      <c r="I24" s="302"/>
      <c r="J24" s="302"/>
      <c r="K24" s="302"/>
      <c r="L24" s="302"/>
      <c r="M24" s="304"/>
      <c r="N24" s="304"/>
    </row>
    <row r="25" spans="2:14" s="22" customFormat="1" x14ac:dyDescent="0.3">
      <c r="B25" s="238"/>
      <c r="C25" s="238"/>
      <c r="D25" s="238"/>
      <c r="E25" s="238"/>
      <c r="F25" s="238"/>
      <c r="G25" s="238" t="s">
        <v>401</v>
      </c>
      <c r="H25" s="238" t="s">
        <v>410</v>
      </c>
      <c r="I25" s="238"/>
      <c r="J25" s="238"/>
      <c r="K25" s="238"/>
      <c r="L25" s="238"/>
      <c r="M25" s="305">
        <v>112369</v>
      </c>
      <c r="N25" s="305"/>
    </row>
    <row r="26" spans="2:14" s="22" customFormat="1" x14ac:dyDescent="0.3">
      <c r="B26" s="238"/>
      <c r="C26" s="238"/>
      <c r="D26" s="238"/>
      <c r="E26" s="238"/>
      <c r="F26" s="238"/>
      <c r="G26" s="238"/>
      <c r="H26" s="238"/>
      <c r="I26" s="238"/>
      <c r="J26" s="238"/>
      <c r="K26" s="238"/>
      <c r="L26" s="238"/>
      <c r="M26" s="305"/>
      <c r="N26" s="305"/>
    </row>
    <row r="27" spans="2:14" s="22" customFormat="1" x14ac:dyDescent="0.3">
      <c r="B27" s="255" t="s">
        <v>411</v>
      </c>
      <c r="C27" s="255"/>
      <c r="D27" s="255"/>
      <c r="E27" s="255"/>
      <c r="F27" s="255" t="s">
        <v>412</v>
      </c>
      <c r="G27" s="255" t="s">
        <v>400</v>
      </c>
      <c r="H27" s="255" t="s">
        <v>413</v>
      </c>
      <c r="I27" s="255"/>
      <c r="J27" s="255"/>
      <c r="K27" s="255"/>
      <c r="L27" s="255"/>
      <c r="M27" s="303" t="s">
        <v>79</v>
      </c>
      <c r="N27" s="303"/>
    </row>
    <row r="28" spans="2:14" s="22" customFormat="1" x14ac:dyDescent="0.3">
      <c r="B28" s="238"/>
      <c r="C28" s="238"/>
      <c r="D28" s="238"/>
      <c r="E28" s="238"/>
      <c r="F28" s="238"/>
      <c r="G28" s="302"/>
      <c r="H28" s="302"/>
      <c r="I28" s="302"/>
      <c r="J28" s="302"/>
      <c r="K28" s="302"/>
      <c r="L28" s="302"/>
      <c r="M28" s="304"/>
      <c r="N28" s="304"/>
    </row>
    <row r="29" spans="2:14" s="22" customFormat="1" x14ac:dyDescent="0.3">
      <c r="B29" s="256"/>
      <c r="C29" s="256"/>
      <c r="D29" s="256"/>
      <c r="E29" s="256"/>
      <c r="F29" s="256"/>
      <c r="G29" s="153" t="s">
        <v>401</v>
      </c>
      <c r="H29" s="256" t="s">
        <v>414</v>
      </c>
      <c r="I29" s="256"/>
      <c r="J29" s="256"/>
      <c r="K29" s="256"/>
      <c r="L29" s="256"/>
      <c r="M29" s="306">
        <v>190</v>
      </c>
      <c r="N29" s="306"/>
    </row>
    <row r="30" spans="2:14" s="22" customFormat="1" x14ac:dyDescent="0.3">
      <c r="B30" s="238" t="s">
        <v>415</v>
      </c>
      <c r="C30" s="238"/>
      <c r="D30" s="238"/>
      <c r="E30" s="238"/>
      <c r="F30" s="238" t="s">
        <v>412</v>
      </c>
      <c r="G30" s="255" t="s">
        <v>400</v>
      </c>
      <c r="H30" s="255" t="s">
        <v>416</v>
      </c>
      <c r="I30" s="255"/>
      <c r="J30" s="255"/>
      <c r="K30" s="255"/>
      <c r="L30" s="255"/>
      <c r="M30" s="303" t="s">
        <v>79</v>
      </c>
      <c r="N30" s="303"/>
    </row>
    <row r="31" spans="2:14" s="22" customFormat="1" x14ac:dyDescent="0.3">
      <c r="B31" s="238"/>
      <c r="C31" s="238"/>
      <c r="D31" s="238"/>
      <c r="E31" s="238"/>
      <c r="F31" s="238"/>
      <c r="G31" s="302"/>
      <c r="H31" s="302"/>
      <c r="I31" s="302"/>
      <c r="J31" s="302"/>
      <c r="K31" s="302"/>
      <c r="L31" s="302"/>
      <c r="M31" s="304"/>
      <c r="N31" s="304"/>
    </row>
    <row r="32" spans="2:14" s="22" customFormat="1" x14ac:dyDescent="0.3">
      <c r="B32" s="238"/>
      <c r="C32" s="238"/>
      <c r="D32" s="238"/>
      <c r="E32" s="238"/>
      <c r="F32" s="238"/>
      <c r="G32" s="22" t="s">
        <v>401</v>
      </c>
      <c r="H32" s="238" t="s">
        <v>417</v>
      </c>
      <c r="I32" s="238"/>
      <c r="J32" s="238"/>
      <c r="K32" s="238"/>
      <c r="L32" s="238"/>
      <c r="M32" s="305">
        <v>11500</v>
      </c>
      <c r="N32" s="305"/>
    </row>
    <row r="33" spans="1:14" x14ac:dyDescent="0.3">
      <c r="B33" s="36" t="s">
        <v>306</v>
      </c>
      <c r="C33" s="36"/>
      <c r="D33" s="36"/>
      <c r="E33" s="36"/>
      <c r="F33" s="36"/>
      <c r="G33" s="36"/>
      <c r="H33" s="36"/>
      <c r="I33" s="36"/>
      <c r="J33" s="36"/>
      <c r="K33" s="36"/>
      <c r="L33" s="36"/>
      <c r="M33" s="36"/>
      <c r="N33" s="36"/>
    </row>
    <row r="34" spans="1:14" s="22" customFormat="1" ht="28.5" x14ac:dyDescent="0.3">
      <c r="B34" s="248" t="s">
        <v>418</v>
      </c>
      <c r="C34" s="248"/>
      <c r="D34" s="248"/>
      <c r="E34" s="248"/>
      <c r="F34" s="152" t="s">
        <v>398</v>
      </c>
      <c r="G34" s="152" t="s">
        <v>401</v>
      </c>
      <c r="H34" s="248" t="s">
        <v>419</v>
      </c>
      <c r="I34" s="248"/>
      <c r="J34" s="248"/>
      <c r="K34" s="248"/>
      <c r="L34" s="248"/>
      <c r="M34" s="301">
        <v>300</v>
      </c>
      <c r="N34" s="301"/>
    </row>
    <row r="35" spans="1:14" s="194" customFormat="1" ht="13.5" x14ac:dyDescent="0.3">
      <c r="B35" s="276" t="s">
        <v>544</v>
      </c>
      <c r="C35" s="276"/>
      <c r="D35" s="276"/>
      <c r="E35" s="276"/>
      <c r="F35" s="276"/>
      <c r="G35" s="276"/>
      <c r="H35" s="276"/>
      <c r="I35" s="276"/>
      <c r="J35" s="276"/>
      <c r="K35" s="276"/>
      <c r="L35" s="276"/>
      <c r="M35" s="276"/>
      <c r="N35" s="276"/>
    </row>
    <row r="36" spans="1:14" s="194" customFormat="1" ht="13.5" x14ac:dyDescent="0.3">
      <c r="B36" s="276"/>
      <c r="C36" s="276"/>
      <c r="D36" s="276"/>
      <c r="E36" s="276"/>
      <c r="F36" s="276"/>
      <c r="G36" s="276"/>
      <c r="H36" s="276"/>
      <c r="I36" s="276"/>
      <c r="J36" s="276"/>
      <c r="K36" s="276"/>
      <c r="L36" s="276"/>
      <c r="M36" s="276"/>
      <c r="N36" s="276"/>
    </row>
    <row r="37" spans="1:14" s="194" customFormat="1" ht="13.5" x14ac:dyDescent="0.3">
      <c r="B37" s="276"/>
      <c r="C37" s="276"/>
      <c r="D37" s="276"/>
      <c r="E37" s="276"/>
      <c r="F37" s="276"/>
      <c r="G37" s="276"/>
      <c r="H37" s="276"/>
      <c r="I37" s="276"/>
      <c r="J37" s="276"/>
      <c r="K37" s="276"/>
      <c r="L37" s="276"/>
      <c r="M37" s="276"/>
      <c r="N37" s="276"/>
    </row>
    <row r="38" spans="1:14" s="194" customFormat="1" ht="13.5" x14ac:dyDescent="0.3">
      <c r="B38" s="276"/>
      <c r="C38" s="276"/>
      <c r="D38" s="276"/>
      <c r="E38" s="276"/>
      <c r="F38" s="276"/>
      <c r="G38" s="276"/>
      <c r="H38" s="276"/>
      <c r="I38" s="276"/>
      <c r="J38" s="276"/>
      <c r="K38" s="276"/>
      <c r="L38" s="276"/>
      <c r="M38" s="276"/>
      <c r="N38" s="276"/>
    </row>
    <row r="39" spans="1:14" s="194" customFormat="1" ht="13.5" x14ac:dyDescent="0.3">
      <c r="B39" s="276"/>
      <c r="C39" s="276"/>
      <c r="D39" s="276"/>
      <c r="E39" s="276"/>
      <c r="F39" s="276"/>
      <c r="G39" s="276"/>
      <c r="H39" s="276"/>
      <c r="I39" s="276"/>
      <c r="J39" s="276"/>
      <c r="K39" s="276"/>
      <c r="L39" s="276"/>
      <c r="M39" s="276"/>
      <c r="N39" s="276"/>
    </row>
    <row r="40" spans="1:14" s="22" customFormat="1" x14ac:dyDescent="0.3"/>
    <row r="42" spans="1:14" x14ac:dyDescent="0.3">
      <c r="A42" s="20"/>
      <c r="B42" s="21" t="s">
        <v>192</v>
      </c>
      <c r="C42" s="20"/>
      <c r="D42" s="20"/>
      <c r="E42" s="20"/>
      <c r="F42" s="20"/>
      <c r="G42" s="20"/>
      <c r="H42" s="20"/>
      <c r="I42" s="20"/>
      <c r="J42" s="20"/>
      <c r="K42" s="20"/>
      <c r="L42" s="20"/>
      <c r="M42" s="20"/>
      <c r="N42" s="20"/>
    </row>
    <row r="43" spans="1:14" x14ac:dyDescent="0.3">
      <c r="A43" s="20"/>
      <c r="B43" s="21" t="s">
        <v>197</v>
      </c>
      <c r="C43" s="20"/>
      <c r="D43" s="20"/>
      <c r="E43" s="20"/>
      <c r="F43" s="20"/>
      <c r="G43" s="20"/>
      <c r="H43" s="20"/>
      <c r="I43" s="20"/>
      <c r="J43" s="20"/>
      <c r="K43" s="20"/>
      <c r="L43" s="20"/>
      <c r="M43" s="20"/>
      <c r="N43" s="20"/>
    </row>
    <row r="45" spans="1:14" x14ac:dyDescent="0.3">
      <c r="B45" s="271" t="s">
        <v>421</v>
      </c>
      <c r="C45" s="271"/>
      <c r="D45" s="271"/>
      <c r="E45" s="271"/>
      <c r="F45" s="271"/>
      <c r="G45" s="271"/>
      <c r="H45" s="271"/>
      <c r="I45" s="271"/>
      <c r="J45" s="271"/>
      <c r="K45" s="271"/>
      <c r="L45" s="271"/>
      <c r="M45" s="271"/>
      <c r="N45" s="271"/>
    </row>
    <row r="46" spans="1:14" x14ac:dyDescent="0.3">
      <c r="B46" s="271"/>
      <c r="C46" s="271"/>
      <c r="D46" s="271"/>
      <c r="E46" s="271"/>
      <c r="F46" s="271"/>
      <c r="G46" s="271"/>
      <c r="H46" s="271"/>
      <c r="I46" s="271"/>
      <c r="J46" s="271"/>
      <c r="K46" s="271"/>
      <c r="L46" s="271"/>
      <c r="M46" s="271"/>
      <c r="N46" s="271"/>
    </row>
    <row r="47" spans="1:14" x14ac:dyDescent="0.3">
      <c r="B47" s="271"/>
      <c r="C47" s="271"/>
      <c r="D47" s="271"/>
      <c r="E47" s="271"/>
      <c r="F47" s="271"/>
      <c r="G47" s="271"/>
      <c r="H47" s="271"/>
      <c r="I47" s="271"/>
      <c r="J47" s="271"/>
      <c r="K47" s="271"/>
      <c r="L47" s="271"/>
      <c r="M47" s="271"/>
      <c r="N47" s="271"/>
    </row>
    <row r="48" spans="1:14" x14ac:dyDescent="0.3">
      <c r="B48" s="271"/>
      <c r="C48" s="271"/>
      <c r="D48" s="271"/>
      <c r="E48" s="271"/>
      <c r="F48" s="271"/>
      <c r="G48" s="271"/>
      <c r="H48" s="271"/>
      <c r="I48" s="271"/>
      <c r="J48" s="271"/>
      <c r="K48" s="271"/>
      <c r="L48" s="271"/>
      <c r="M48" s="271"/>
      <c r="N48" s="271"/>
    </row>
    <row r="49" spans="1:14" x14ac:dyDescent="0.3">
      <c r="B49" s="271"/>
      <c r="C49" s="271"/>
      <c r="D49" s="271"/>
      <c r="E49" s="271"/>
      <c r="F49" s="271"/>
      <c r="G49" s="271"/>
      <c r="H49" s="271"/>
      <c r="I49" s="271"/>
      <c r="J49" s="271"/>
      <c r="K49" s="271"/>
      <c r="L49" s="271"/>
      <c r="M49" s="271"/>
      <c r="N49" s="271"/>
    </row>
    <row r="50" spans="1:14" x14ac:dyDescent="0.3">
      <c r="B50" s="271"/>
      <c r="C50" s="271"/>
      <c r="D50" s="271"/>
      <c r="E50" s="271"/>
      <c r="F50" s="271"/>
      <c r="G50" s="271"/>
      <c r="H50" s="271"/>
      <c r="I50" s="271"/>
      <c r="J50" s="271"/>
      <c r="K50" s="271"/>
      <c r="L50" s="271"/>
      <c r="M50" s="271"/>
      <c r="N50" s="271"/>
    </row>
    <row r="51" spans="1:14" x14ac:dyDescent="0.3">
      <c r="B51" s="271"/>
      <c r="C51" s="271"/>
      <c r="D51" s="271"/>
      <c r="E51" s="271"/>
      <c r="F51" s="271"/>
      <c r="G51" s="271"/>
      <c r="H51" s="271"/>
      <c r="I51" s="271"/>
      <c r="J51" s="271"/>
      <c r="K51" s="271"/>
      <c r="L51" s="271"/>
      <c r="M51" s="271"/>
      <c r="N51" s="271"/>
    </row>
    <row r="52" spans="1:14" x14ac:dyDescent="0.3">
      <c r="B52" s="271"/>
      <c r="C52" s="271"/>
      <c r="D52" s="271"/>
      <c r="E52" s="271"/>
      <c r="F52" s="271"/>
      <c r="G52" s="271"/>
      <c r="H52" s="271"/>
      <c r="I52" s="271"/>
      <c r="J52" s="271"/>
      <c r="K52" s="271"/>
      <c r="L52" s="271"/>
      <c r="M52" s="271"/>
      <c r="N52" s="271"/>
    </row>
    <row r="53" spans="1:14" x14ac:dyDescent="0.3">
      <c r="B53" s="271"/>
      <c r="C53" s="271"/>
      <c r="D53" s="271"/>
      <c r="E53" s="271"/>
      <c r="F53" s="271"/>
      <c r="G53" s="271"/>
      <c r="H53" s="271"/>
      <c r="I53" s="271"/>
      <c r="J53" s="271"/>
      <c r="K53" s="271"/>
      <c r="L53" s="271"/>
      <c r="M53" s="271"/>
      <c r="N53" s="271"/>
    </row>
    <row r="54" spans="1:14" x14ac:dyDescent="0.3">
      <c r="B54" s="271"/>
      <c r="C54" s="271"/>
      <c r="D54" s="271"/>
      <c r="E54" s="271"/>
      <c r="F54" s="271"/>
      <c r="G54" s="271"/>
      <c r="H54" s="271"/>
      <c r="I54" s="271"/>
      <c r="J54" s="271"/>
      <c r="K54" s="271"/>
      <c r="L54" s="271"/>
      <c r="M54" s="271"/>
      <c r="N54" s="271"/>
    </row>
    <row r="55" spans="1:14" x14ac:dyDescent="0.3">
      <c r="B55" s="271"/>
      <c r="C55" s="271"/>
      <c r="D55" s="271"/>
      <c r="E55" s="271"/>
      <c r="F55" s="271"/>
      <c r="G55" s="271"/>
      <c r="H55" s="271"/>
      <c r="I55" s="271"/>
      <c r="J55" s="271"/>
      <c r="K55" s="271"/>
      <c r="L55" s="271"/>
      <c r="M55" s="271"/>
      <c r="N55" s="271"/>
    </row>
    <row r="56" spans="1:14" x14ac:dyDescent="0.3">
      <c r="B56" s="271"/>
      <c r="C56" s="271"/>
      <c r="D56" s="271"/>
      <c r="E56" s="271"/>
      <c r="F56" s="271"/>
      <c r="G56" s="271"/>
      <c r="H56" s="271"/>
      <c r="I56" s="271"/>
      <c r="J56" s="271"/>
      <c r="K56" s="271"/>
      <c r="L56" s="271"/>
      <c r="M56" s="271"/>
      <c r="N56" s="271"/>
    </row>
    <row r="57" spans="1:14" x14ac:dyDescent="0.3">
      <c r="B57" s="271"/>
      <c r="C57" s="271"/>
      <c r="D57" s="271"/>
      <c r="E57" s="271"/>
      <c r="F57" s="271"/>
      <c r="G57" s="271"/>
      <c r="H57" s="271"/>
      <c r="I57" s="271"/>
      <c r="J57" s="271"/>
      <c r="K57" s="271"/>
      <c r="L57" s="271"/>
      <c r="M57" s="271"/>
      <c r="N57" s="271"/>
    </row>
    <row r="58" spans="1:14" x14ac:dyDescent="0.3">
      <c r="B58" s="271"/>
      <c r="C58" s="271"/>
      <c r="D58" s="271"/>
      <c r="E58" s="271"/>
      <c r="F58" s="271"/>
      <c r="G58" s="271"/>
      <c r="H58" s="271"/>
      <c r="I58" s="271"/>
      <c r="J58" s="271"/>
      <c r="K58" s="271"/>
      <c r="L58" s="271"/>
      <c r="M58" s="271"/>
      <c r="N58" s="271"/>
    </row>
    <row r="59" spans="1:14" x14ac:dyDescent="0.3">
      <c r="B59" s="271"/>
      <c r="C59" s="271"/>
      <c r="D59" s="271"/>
      <c r="E59" s="271"/>
      <c r="F59" s="271"/>
      <c r="G59" s="271"/>
      <c r="H59" s="271"/>
      <c r="I59" s="271"/>
      <c r="J59" s="271"/>
      <c r="K59" s="271"/>
      <c r="L59" s="271"/>
      <c r="M59" s="271"/>
      <c r="N59" s="271"/>
    </row>
    <row r="60" spans="1:14" x14ac:dyDescent="0.3">
      <c r="B60" s="271"/>
      <c r="C60" s="271"/>
      <c r="D60" s="271"/>
      <c r="E60" s="271"/>
      <c r="F60" s="271"/>
      <c r="G60" s="271"/>
      <c r="H60" s="271"/>
      <c r="I60" s="271"/>
      <c r="J60" s="271"/>
      <c r="K60" s="271"/>
      <c r="L60" s="271"/>
      <c r="M60" s="271"/>
      <c r="N60" s="271"/>
    </row>
    <row r="63" spans="1:14" x14ac:dyDescent="0.3">
      <c r="A63" s="20"/>
      <c r="B63" s="21" t="s">
        <v>193</v>
      </c>
      <c r="C63" s="20"/>
      <c r="D63" s="20"/>
      <c r="E63" s="20"/>
      <c r="F63" s="20"/>
      <c r="G63" s="20"/>
      <c r="H63" s="20"/>
      <c r="I63" s="20"/>
      <c r="J63" s="20"/>
      <c r="K63" s="20"/>
      <c r="L63" s="20"/>
      <c r="M63" s="20"/>
      <c r="N63" s="20"/>
    </row>
    <row r="65" spans="2:14" x14ac:dyDescent="0.3">
      <c r="B65" s="238" t="s">
        <v>430</v>
      </c>
      <c r="C65" s="238"/>
      <c r="D65" s="238"/>
      <c r="E65" s="238"/>
      <c r="F65" s="238"/>
      <c r="G65" s="238"/>
      <c r="H65" s="238"/>
      <c r="I65" s="238"/>
      <c r="J65" s="238"/>
      <c r="K65" s="238"/>
      <c r="L65" s="238"/>
      <c r="M65" s="238"/>
      <c r="N65" s="238"/>
    </row>
    <row r="66" spans="2:14" x14ac:dyDescent="0.3">
      <c r="B66" s="238"/>
      <c r="C66" s="238"/>
      <c r="D66" s="238"/>
      <c r="E66" s="238"/>
      <c r="F66" s="238"/>
      <c r="G66" s="238"/>
      <c r="H66" s="238"/>
      <c r="I66" s="238"/>
      <c r="J66" s="238"/>
      <c r="K66" s="238"/>
      <c r="L66" s="238"/>
      <c r="M66" s="238"/>
      <c r="N66" s="238"/>
    </row>
    <row r="67" spans="2:14" x14ac:dyDescent="0.3">
      <c r="B67" s="238"/>
      <c r="C67" s="238"/>
      <c r="D67" s="238"/>
      <c r="E67" s="238"/>
      <c r="F67" s="238"/>
      <c r="G67" s="238"/>
      <c r="H67" s="238"/>
      <c r="I67" s="238"/>
      <c r="J67" s="238"/>
      <c r="K67" s="238"/>
      <c r="L67" s="238"/>
      <c r="M67" s="238"/>
      <c r="N67" s="238"/>
    </row>
    <row r="68" spans="2:14" x14ac:dyDescent="0.3">
      <c r="B68" s="238"/>
      <c r="C68" s="238"/>
      <c r="D68" s="238"/>
      <c r="E68" s="238"/>
      <c r="F68" s="238"/>
      <c r="G68" s="238"/>
      <c r="H68" s="238"/>
      <c r="I68" s="238"/>
      <c r="J68" s="238"/>
      <c r="K68" s="238"/>
      <c r="L68" s="238"/>
      <c r="M68" s="238"/>
      <c r="N68" s="238"/>
    </row>
    <row r="69" spans="2:14" x14ac:dyDescent="0.3">
      <c r="B69" s="238"/>
      <c r="C69" s="238"/>
      <c r="D69" s="238"/>
      <c r="E69" s="238"/>
      <c r="F69" s="238"/>
      <c r="G69" s="238"/>
      <c r="H69" s="238"/>
      <c r="I69" s="238"/>
      <c r="J69" s="238"/>
      <c r="K69" s="238"/>
      <c r="L69" s="238"/>
      <c r="M69" s="238"/>
      <c r="N69" s="238"/>
    </row>
    <row r="70" spans="2:14" x14ac:dyDescent="0.3">
      <c r="B70" s="238"/>
      <c r="C70" s="238"/>
      <c r="D70" s="238"/>
      <c r="E70" s="238"/>
      <c r="F70" s="238"/>
      <c r="G70" s="238"/>
      <c r="H70" s="238"/>
      <c r="I70" s="238"/>
      <c r="J70" s="238"/>
      <c r="K70" s="238"/>
      <c r="L70" s="238"/>
      <c r="M70" s="238"/>
      <c r="N70" s="238"/>
    </row>
    <row r="71" spans="2:14" x14ac:dyDescent="0.3">
      <c r="B71" s="238"/>
      <c r="C71" s="238"/>
      <c r="D71" s="238"/>
      <c r="E71" s="238"/>
      <c r="F71" s="238"/>
      <c r="G71" s="238"/>
      <c r="H71" s="238"/>
      <c r="I71" s="238"/>
      <c r="J71" s="238"/>
      <c r="K71" s="238"/>
      <c r="L71" s="238"/>
      <c r="M71" s="238"/>
      <c r="N71" s="238"/>
    </row>
    <row r="72" spans="2:14" x14ac:dyDescent="0.3">
      <c r="B72" s="238"/>
      <c r="C72" s="238"/>
      <c r="D72" s="238"/>
      <c r="E72" s="238"/>
      <c r="F72" s="238"/>
      <c r="G72" s="238"/>
      <c r="H72" s="238"/>
      <c r="I72" s="238"/>
      <c r="J72" s="238"/>
      <c r="K72" s="238"/>
      <c r="L72" s="238"/>
      <c r="M72" s="238"/>
      <c r="N72" s="238"/>
    </row>
    <row r="73" spans="2:14" x14ac:dyDescent="0.3">
      <c r="B73" s="238"/>
      <c r="C73" s="238"/>
      <c r="D73" s="238"/>
      <c r="E73" s="238"/>
      <c r="F73" s="238"/>
      <c r="G73" s="238"/>
      <c r="H73" s="238"/>
      <c r="I73" s="238"/>
      <c r="J73" s="238"/>
      <c r="K73" s="238"/>
      <c r="L73" s="238"/>
      <c r="M73" s="238"/>
      <c r="N73" s="238"/>
    </row>
    <row r="74" spans="2:14" x14ac:dyDescent="0.3">
      <c r="B74" s="238"/>
      <c r="C74" s="238"/>
      <c r="D74" s="238"/>
      <c r="E74" s="238"/>
      <c r="F74" s="238"/>
      <c r="G74" s="238"/>
      <c r="H74" s="238"/>
      <c r="I74" s="238"/>
      <c r="J74" s="238"/>
      <c r="K74" s="238"/>
      <c r="L74" s="238"/>
      <c r="M74" s="238"/>
      <c r="N74" s="238"/>
    </row>
    <row r="75" spans="2:14" x14ac:dyDescent="0.3">
      <c r="B75" s="238"/>
      <c r="C75" s="238"/>
      <c r="D75" s="238"/>
      <c r="E75" s="238"/>
      <c r="F75" s="238"/>
      <c r="G75" s="238"/>
      <c r="H75" s="238"/>
      <c r="I75" s="238"/>
      <c r="J75" s="238"/>
      <c r="K75" s="238"/>
      <c r="L75" s="238"/>
      <c r="M75" s="238"/>
      <c r="N75" s="238"/>
    </row>
    <row r="76" spans="2:14" x14ac:dyDescent="0.3">
      <c r="B76" s="238"/>
      <c r="C76" s="238"/>
      <c r="D76" s="238"/>
      <c r="E76" s="238"/>
      <c r="F76" s="238"/>
      <c r="G76" s="238"/>
      <c r="H76" s="238"/>
      <c r="I76" s="238"/>
      <c r="J76" s="238"/>
      <c r="K76" s="238"/>
      <c r="L76" s="238"/>
      <c r="M76" s="238"/>
      <c r="N76" s="238"/>
    </row>
    <row r="77" spans="2:14" x14ac:dyDescent="0.3">
      <c r="B77" s="238"/>
      <c r="C77" s="238"/>
      <c r="D77" s="238"/>
      <c r="E77" s="238"/>
      <c r="F77" s="238"/>
      <c r="G77" s="238"/>
      <c r="H77" s="238"/>
      <c r="I77" s="238"/>
      <c r="J77" s="238"/>
      <c r="K77" s="238"/>
      <c r="L77" s="238"/>
      <c r="M77" s="238"/>
      <c r="N77" s="238"/>
    </row>
    <row r="79" spans="2:14" s="11" customFormat="1" ht="40.5" x14ac:dyDescent="0.3">
      <c r="B79" s="299" t="s">
        <v>426</v>
      </c>
      <c r="C79" s="299"/>
      <c r="D79" s="299"/>
      <c r="E79" s="299"/>
      <c r="F79" s="299"/>
      <c r="G79" s="299"/>
      <c r="H79" s="299"/>
      <c r="I79" s="300"/>
      <c r="J79" s="274" t="s">
        <v>397</v>
      </c>
      <c r="K79" s="274"/>
      <c r="L79" s="16" t="s">
        <v>422</v>
      </c>
      <c r="M79" s="16" t="s">
        <v>427</v>
      </c>
      <c r="N79" s="16" t="s">
        <v>428</v>
      </c>
    </row>
    <row r="80" spans="2:14" x14ac:dyDescent="0.3">
      <c r="B80" s="36" t="s">
        <v>304</v>
      </c>
      <c r="C80" s="36"/>
      <c r="D80" s="36"/>
      <c r="E80" s="36"/>
      <c r="F80" s="36"/>
      <c r="G80" s="36"/>
      <c r="H80" s="36"/>
      <c r="I80" s="38"/>
      <c r="J80" s="36"/>
      <c r="K80" s="36"/>
      <c r="L80" s="36"/>
      <c r="M80" s="36"/>
      <c r="N80" s="36"/>
    </row>
    <row r="81" spans="1:14" x14ac:dyDescent="0.3">
      <c r="B81" s="247" t="s">
        <v>404</v>
      </c>
      <c r="C81" s="247"/>
      <c r="D81" s="247"/>
      <c r="E81" s="247"/>
      <c r="F81" s="247"/>
      <c r="G81" s="247"/>
      <c r="H81" s="247"/>
      <c r="I81" s="273"/>
      <c r="J81" s="248" t="s">
        <v>405</v>
      </c>
      <c r="K81" s="248"/>
      <c r="L81" s="49" t="s">
        <v>423</v>
      </c>
      <c r="M81" s="60">
        <v>7350.66</v>
      </c>
      <c r="N81" s="60">
        <v>0.62</v>
      </c>
    </row>
    <row r="82" spans="1:14" x14ac:dyDescent="0.3">
      <c r="B82" s="247" t="s">
        <v>396</v>
      </c>
      <c r="C82" s="247"/>
      <c r="D82" s="247"/>
      <c r="E82" s="247"/>
      <c r="F82" s="247"/>
      <c r="G82" s="247"/>
      <c r="H82" s="247"/>
      <c r="I82" s="273"/>
      <c r="J82" s="248" t="s">
        <v>398</v>
      </c>
      <c r="K82" s="248"/>
      <c r="L82" s="49" t="s">
        <v>423</v>
      </c>
      <c r="M82" s="60">
        <v>2023.77</v>
      </c>
      <c r="N82" s="60">
        <v>1</v>
      </c>
    </row>
    <row r="83" spans="1:14" x14ac:dyDescent="0.3">
      <c r="B83" s="247" t="s">
        <v>425</v>
      </c>
      <c r="C83" s="247"/>
      <c r="D83" s="247"/>
      <c r="E83" s="247"/>
      <c r="F83" s="247"/>
      <c r="G83" s="247"/>
      <c r="H83" s="247"/>
      <c r="I83" s="273"/>
      <c r="J83" s="248" t="s">
        <v>398</v>
      </c>
      <c r="K83" s="248"/>
      <c r="L83" s="49" t="s">
        <v>423</v>
      </c>
      <c r="M83" s="297">
        <v>16692.48</v>
      </c>
      <c r="N83" s="60">
        <v>0</v>
      </c>
    </row>
    <row r="84" spans="1:14" x14ac:dyDescent="0.3">
      <c r="B84" s="247" t="s">
        <v>408</v>
      </c>
      <c r="C84" s="247"/>
      <c r="D84" s="247"/>
      <c r="E84" s="247"/>
      <c r="F84" s="247"/>
      <c r="G84" s="247"/>
      <c r="H84" s="247"/>
      <c r="I84" s="273"/>
      <c r="J84" s="248" t="s">
        <v>398</v>
      </c>
      <c r="K84" s="248"/>
      <c r="L84" s="49" t="s">
        <v>423</v>
      </c>
      <c r="M84" s="298"/>
      <c r="N84" s="60">
        <v>91.3</v>
      </c>
    </row>
    <row r="85" spans="1:14" x14ac:dyDescent="0.3">
      <c r="B85" s="36" t="s">
        <v>305</v>
      </c>
      <c r="C85" s="36"/>
      <c r="D85" s="36"/>
      <c r="E85" s="36"/>
      <c r="F85" s="36"/>
      <c r="G85" s="36"/>
      <c r="H85" s="36"/>
      <c r="I85" s="38"/>
      <c r="J85" s="36"/>
      <c r="K85" s="36"/>
      <c r="L85" s="36"/>
      <c r="M85" s="156"/>
      <c r="N85" s="156"/>
    </row>
    <row r="86" spans="1:14" x14ac:dyDescent="0.3">
      <c r="B86" s="247" t="s">
        <v>411</v>
      </c>
      <c r="C86" s="247"/>
      <c r="D86" s="247"/>
      <c r="E86" s="247"/>
      <c r="F86" s="247"/>
      <c r="G86" s="247"/>
      <c r="H86" s="247"/>
      <c r="I86" s="273"/>
      <c r="J86" s="248" t="s">
        <v>412</v>
      </c>
      <c r="K86" s="248"/>
      <c r="L86" s="49" t="s">
        <v>424</v>
      </c>
      <c r="M86" s="60">
        <v>873.17</v>
      </c>
      <c r="N86" s="60">
        <v>8.7799999999999994</v>
      </c>
    </row>
    <row r="87" spans="1:14" x14ac:dyDescent="0.3">
      <c r="B87" s="247" t="s">
        <v>415</v>
      </c>
      <c r="C87" s="247"/>
      <c r="D87" s="247"/>
      <c r="E87" s="247"/>
      <c r="F87" s="247"/>
      <c r="G87" s="247"/>
      <c r="H87" s="247"/>
      <c r="I87" s="273"/>
      <c r="J87" s="248" t="s">
        <v>412</v>
      </c>
      <c r="K87" s="248"/>
      <c r="L87" s="49" t="s">
        <v>424</v>
      </c>
      <c r="M87" s="60">
        <v>2093.62</v>
      </c>
      <c r="N87" s="60">
        <v>4.47</v>
      </c>
    </row>
    <row r="88" spans="1:14" s="184" customFormat="1" ht="13.5" x14ac:dyDescent="0.3">
      <c r="B88" s="276" t="s">
        <v>429</v>
      </c>
      <c r="C88" s="260"/>
      <c r="D88" s="260"/>
      <c r="E88" s="260"/>
      <c r="F88" s="260"/>
      <c r="G88" s="260"/>
      <c r="H88" s="260"/>
      <c r="I88" s="260"/>
      <c r="J88" s="260"/>
      <c r="K88" s="260"/>
      <c r="L88" s="260"/>
      <c r="M88" s="260"/>
      <c r="N88" s="260"/>
    </row>
    <row r="89" spans="1:14" s="184" customFormat="1" ht="13.5" x14ac:dyDescent="0.3">
      <c r="B89" s="260"/>
      <c r="C89" s="260"/>
      <c r="D89" s="260"/>
      <c r="E89" s="260"/>
      <c r="F89" s="260"/>
      <c r="G89" s="260"/>
      <c r="H89" s="260"/>
      <c r="I89" s="260"/>
      <c r="J89" s="260"/>
      <c r="K89" s="260"/>
      <c r="L89" s="260"/>
      <c r="M89" s="260"/>
      <c r="N89" s="260"/>
    </row>
    <row r="90" spans="1:14" s="184" customFormat="1" ht="13.5" x14ac:dyDescent="0.3">
      <c r="B90" s="260"/>
      <c r="C90" s="260"/>
      <c r="D90" s="260"/>
      <c r="E90" s="260"/>
      <c r="F90" s="260"/>
      <c r="G90" s="260"/>
      <c r="H90" s="260"/>
      <c r="I90" s="260"/>
      <c r="J90" s="260"/>
      <c r="K90" s="260"/>
      <c r="L90" s="260"/>
      <c r="M90" s="260"/>
      <c r="N90" s="260"/>
    </row>
    <row r="93" spans="1:14" x14ac:dyDescent="0.3">
      <c r="A93" s="20"/>
      <c r="B93" s="21" t="s">
        <v>194</v>
      </c>
      <c r="C93" s="20"/>
      <c r="D93" s="20"/>
      <c r="E93" s="20"/>
      <c r="F93" s="20"/>
      <c r="G93" s="20"/>
      <c r="H93" s="20"/>
      <c r="I93" s="20"/>
      <c r="J93" s="20"/>
      <c r="K93" s="20"/>
      <c r="L93" s="20"/>
      <c r="M93" s="20"/>
      <c r="N93" s="20"/>
    </row>
    <row r="95" spans="1:14" s="47" customFormat="1" ht="13.5" x14ac:dyDescent="0.3">
      <c r="B95" s="277" t="s">
        <v>546</v>
      </c>
      <c r="C95" s="277"/>
      <c r="D95" s="277"/>
      <c r="E95" s="277"/>
      <c r="F95" s="277"/>
      <c r="G95" s="277"/>
      <c r="H95" s="277"/>
      <c r="I95" s="264" t="s">
        <v>545</v>
      </c>
      <c r="J95" s="263"/>
      <c r="K95" s="265"/>
      <c r="L95" s="264" t="s">
        <v>431</v>
      </c>
      <c r="M95" s="263"/>
      <c r="N95" s="265"/>
    </row>
    <row r="96" spans="1:14" s="47" customFormat="1" ht="25.5" x14ac:dyDescent="0.3">
      <c r="B96" s="277"/>
      <c r="C96" s="277"/>
      <c r="D96" s="277"/>
      <c r="E96" s="277"/>
      <c r="F96" s="277"/>
      <c r="G96" s="277"/>
      <c r="H96" s="277"/>
      <c r="I96" s="69" t="s">
        <v>432</v>
      </c>
      <c r="J96" s="16" t="s">
        <v>434</v>
      </c>
      <c r="K96" s="70" t="s">
        <v>433</v>
      </c>
      <c r="L96" s="69" t="s">
        <v>432</v>
      </c>
      <c r="M96" s="16" t="s">
        <v>434</v>
      </c>
      <c r="N96" s="70" t="s">
        <v>433</v>
      </c>
    </row>
    <row r="97" spans="1:14" x14ac:dyDescent="0.3">
      <c r="B97" s="247" t="s">
        <v>435</v>
      </c>
      <c r="C97" s="247"/>
      <c r="D97" s="247"/>
      <c r="E97" s="247"/>
      <c r="F97" s="247"/>
      <c r="G97" s="247"/>
      <c r="H97" s="247"/>
      <c r="I97" s="52">
        <v>16</v>
      </c>
      <c r="J97" s="49">
        <v>9</v>
      </c>
      <c r="K97" s="53">
        <v>16</v>
      </c>
      <c r="L97" s="52">
        <v>16</v>
      </c>
      <c r="M97" s="49">
        <v>9</v>
      </c>
      <c r="N97" s="53">
        <v>16</v>
      </c>
    </row>
    <row r="98" spans="1:14" x14ac:dyDescent="0.3">
      <c r="B98" s="247" t="s">
        <v>436</v>
      </c>
      <c r="C98" s="247"/>
      <c r="D98" s="247"/>
      <c r="E98" s="247"/>
      <c r="F98" s="247"/>
      <c r="G98" s="247"/>
      <c r="H98" s="247"/>
      <c r="I98" s="52">
        <v>8</v>
      </c>
      <c r="J98" s="49">
        <v>7</v>
      </c>
      <c r="K98" s="53">
        <v>24</v>
      </c>
      <c r="L98" s="52">
        <v>8</v>
      </c>
      <c r="M98" s="49">
        <v>7</v>
      </c>
      <c r="N98" s="53">
        <v>24</v>
      </c>
    </row>
    <row r="99" spans="1:14" x14ac:dyDescent="0.3">
      <c r="B99" s="247" t="s">
        <v>437</v>
      </c>
      <c r="C99" s="247"/>
      <c r="D99" s="247"/>
      <c r="E99" s="247"/>
      <c r="F99" s="247"/>
      <c r="G99" s="247"/>
      <c r="H99" s="247"/>
      <c r="I99" s="52">
        <v>26</v>
      </c>
      <c r="J99" s="49">
        <v>11</v>
      </c>
      <c r="K99" s="53">
        <v>29</v>
      </c>
      <c r="L99" s="52">
        <v>26</v>
      </c>
      <c r="M99" s="49">
        <v>9</v>
      </c>
      <c r="N99" s="53">
        <v>27</v>
      </c>
    </row>
    <row r="100" spans="1:14" x14ac:dyDescent="0.3">
      <c r="B100" s="247" t="s">
        <v>438</v>
      </c>
      <c r="C100" s="247"/>
      <c r="D100" s="247"/>
      <c r="E100" s="247"/>
      <c r="F100" s="247"/>
      <c r="G100" s="247"/>
      <c r="H100" s="247"/>
      <c r="I100" s="52">
        <v>18</v>
      </c>
      <c r="J100" s="49">
        <v>7</v>
      </c>
      <c r="K100" s="53">
        <v>11</v>
      </c>
      <c r="L100" s="52">
        <v>17</v>
      </c>
      <c r="M100" s="49">
        <v>6</v>
      </c>
      <c r="N100" s="53">
        <v>11</v>
      </c>
    </row>
    <row r="101" spans="1:14" x14ac:dyDescent="0.3">
      <c r="B101" s="247" t="s">
        <v>439</v>
      </c>
      <c r="C101" s="247"/>
      <c r="D101" s="247"/>
      <c r="E101" s="247"/>
      <c r="F101" s="247"/>
      <c r="G101" s="247"/>
      <c r="H101" s="247"/>
      <c r="I101" s="52">
        <v>165</v>
      </c>
      <c r="J101" s="49">
        <v>62</v>
      </c>
      <c r="K101" s="53">
        <v>75</v>
      </c>
      <c r="L101" s="52">
        <v>117</v>
      </c>
      <c r="M101" s="49">
        <v>16</v>
      </c>
      <c r="N101" s="53">
        <v>75</v>
      </c>
    </row>
    <row r="102" spans="1:14" x14ac:dyDescent="0.3">
      <c r="B102" s="247" t="s">
        <v>440</v>
      </c>
      <c r="C102" s="247"/>
      <c r="D102" s="247"/>
      <c r="E102" s="247"/>
      <c r="F102" s="247"/>
      <c r="G102" s="247"/>
      <c r="H102" s="247"/>
      <c r="I102" s="52">
        <v>14</v>
      </c>
      <c r="J102" s="49">
        <v>6</v>
      </c>
      <c r="K102" s="53">
        <v>9</v>
      </c>
      <c r="L102" s="52">
        <v>14</v>
      </c>
      <c r="M102" s="49">
        <v>6</v>
      </c>
      <c r="N102" s="53">
        <v>9</v>
      </c>
    </row>
    <row r="105" spans="1:14" x14ac:dyDescent="0.3">
      <c r="A105" s="20"/>
      <c r="B105" s="21" t="s">
        <v>203</v>
      </c>
      <c r="C105" s="20"/>
      <c r="D105" s="20"/>
      <c r="E105" s="20"/>
      <c r="F105" s="20"/>
      <c r="G105" s="20"/>
      <c r="H105" s="20"/>
      <c r="I105" s="20"/>
      <c r="J105" s="20"/>
      <c r="K105" s="20"/>
      <c r="L105" s="20"/>
      <c r="M105" s="20"/>
      <c r="N105" s="20"/>
    </row>
    <row r="107" spans="1:14" x14ac:dyDescent="0.3">
      <c r="B107" s="238" t="s">
        <v>826</v>
      </c>
      <c r="C107" s="238"/>
      <c r="D107" s="238"/>
      <c r="E107" s="238"/>
      <c r="F107" s="238"/>
      <c r="G107" s="238"/>
      <c r="H107" s="238"/>
      <c r="I107" s="238"/>
      <c r="J107" s="238"/>
      <c r="K107" s="238"/>
      <c r="L107" s="238"/>
      <c r="M107" s="238"/>
      <c r="N107" s="238"/>
    </row>
    <row r="108" spans="1:14" x14ac:dyDescent="0.3">
      <c r="B108" s="238"/>
      <c r="C108" s="238"/>
      <c r="D108" s="238"/>
      <c r="E108" s="238"/>
      <c r="F108" s="238"/>
      <c r="G108" s="238"/>
      <c r="H108" s="238"/>
      <c r="I108" s="238"/>
      <c r="J108" s="238"/>
      <c r="K108" s="238"/>
      <c r="L108" s="238"/>
      <c r="M108" s="238"/>
      <c r="N108" s="238"/>
    </row>
    <row r="111" spans="1:14" x14ac:dyDescent="0.3">
      <c r="A111" s="20"/>
      <c r="B111" s="21" t="s">
        <v>195</v>
      </c>
      <c r="C111" s="20"/>
      <c r="D111" s="20"/>
      <c r="E111" s="20"/>
      <c r="F111" s="20"/>
      <c r="G111" s="20"/>
      <c r="H111" s="20"/>
      <c r="I111" s="20"/>
      <c r="J111" s="20"/>
      <c r="K111" s="20"/>
      <c r="L111" s="20"/>
      <c r="M111" s="20"/>
      <c r="N111" s="20"/>
    </row>
    <row r="112" spans="1:14" x14ac:dyDescent="0.3">
      <c r="A112" s="20"/>
      <c r="B112" s="21" t="s">
        <v>196</v>
      </c>
      <c r="C112" s="20"/>
      <c r="D112" s="20"/>
      <c r="E112" s="20"/>
      <c r="F112" s="20"/>
      <c r="G112" s="20"/>
      <c r="H112" s="20"/>
      <c r="I112" s="20"/>
      <c r="J112" s="20"/>
      <c r="K112" s="20"/>
      <c r="L112" s="20"/>
      <c r="M112" s="20"/>
      <c r="N112" s="20"/>
    </row>
    <row r="114" spans="1:14" s="47" customFormat="1" ht="13.5" x14ac:dyDescent="0.3">
      <c r="B114" s="262" t="s">
        <v>441</v>
      </c>
      <c r="C114" s="262"/>
      <c r="D114" s="262"/>
      <c r="E114" s="262"/>
      <c r="F114" s="262"/>
      <c r="G114" s="262"/>
      <c r="H114" s="262"/>
      <c r="I114" s="262"/>
      <c r="J114" s="50">
        <v>2024</v>
      </c>
      <c r="K114" s="262">
        <v>2023</v>
      </c>
      <c r="L114" s="262"/>
      <c r="M114" s="295">
        <v>2022</v>
      </c>
      <c r="N114" s="296"/>
    </row>
    <row r="115" spans="1:14" s="47" customFormat="1" ht="13.5" x14ac:dyDescent="0.3">
      <c r="B115" s="262"/>
      <c r="C115" s="262"/>
      <c r="D115" s="262"/>
      <c r="E115" s="262"/>
      <c r="F115" s="262"/>
      <c r="G115" s="262"/>
      <c r="H115" s="262"/>
      <c r="I115" s="262"/>
      <c r="J115" s="50" t="s">
        <v>519</v>
      </c>
      <c r="K115" s="17" t="s">
        <v>24</v>
      </c>
      <c r="L115" s="17" t="s">
        <v>25</v>
      </c>
      <c r="M115" s="26" t="s">
        <v>24</v>
      </c>
      <c r="N115" s="27" t="s">
        <v>25</v>
      </c>
    </row>
    <row r="116" spans="1:14" x14ac:dyDescent="0.3">
      <c r="B116" s="247" t="s">
        <v>442</v>
      </c>
      <c r="C116" s="247"/>
      <c r="D116" s="247"/>
      <c r="E116" s="247"/>
      <c r="F116" s="247"/>
      <c r="G116" s="247"/>
      <c r="H116" s="247"/>
      <c r="I116" s="247"/>
      <c r="J116" s="186">
        <v>637.47670320279553</v>
      </c>
      <c r="K116" s="60">
        <v>598.50837999999999</v>
      </c>
      <c r="L116" s="60">
        <v>321.89999999999998</v>
      </c>
      <c r="M116" s="61">
        <v>41</v>
      </c>
      <c r="N116" s="62">
        <v>159.44</v>
      </c>
    </row>
    <row r="117" spans="1:14" x14ac:dyDescent="0.3">
      <c r="B117" s="247" t="s">
        <v>443</v>
      </c>
      <c r="C117" s="247"/>
      <c r="D117" s="247"/>
      <c r="E117" s="247"/>
      <c r="F117" s="247"/>
      <c r="G117" s="247"/>
      <c r="H117" s="247"/>
      <c r="I117" s="247"/>
      <c r="J117" s="186">
        <v>1275.0066311775493</v>
      </c>
      <c r="K117" s="60">
        <v>1810.2</v>
      </c>
      <c r="L117" s="60">
        <v>1182.0999999999999</v>
      </c>
      <c r="M117" s="61">
        <v>58</v>
      </c>
      <c r="N117" s="62">
        <v>579.53</v>
      </c>
    </row>
    <row r="118" spans="1:14" x14ac:dyDescent="0.3">
      <c r="B118" s="247" t="s">
        <v>444</v>
      </c>
      <c r="C118" s="247"/>
      <c r="D118" s="247"/>
      <c r="E118" s="247"/>
      <c r="F118" s="247"/>
      <c r="G118" s="247"/>
      <c r="H118" s="247"/>
      <c r="I118" s="247"/>
      <c r="J118" s="186">
        <v>85.579171163311443</v>
      </c>
      <c r="K118" s="60">
        <v>120.01764</v>
      </c>
      <c r="L118" s="60">
        <v>71.099999999999994</v>
      </c>
      <c r="M118" s="61">
        <v>4</v>
      </c>
      <c r="N118" s="62">
        <v>47.6</v>
      </c>
    </row>
    <row r="119" spans="1:14" x14ac:dyDescent="0.3">
      <c r="B119" s="247" t="s">
        <v>445</v>
      </c>
      <c r="C119" s="247"/>
      <c r="D119" s="247"/>
      <c r="E119" s="247"/>
      <c r="F119" s="247"/>
      <c r="G119" s="247"/>
      <c r="H119" s="247"/>
      <c r="I119" s="247"/>
      <c r="J119" s="186">
        <v>494.15355042931918</v>
      </c>
      <c r="K119" s="60">
        <v>418.52330000000001</v>
      </c>
      <c r="L119" s="60">
        <v>89.8</v>
      </c>
      <c r="M119" s="61">
        <v>34</v>
      </c>
      <c r="N119" s="62">
        <v>88.18</v>
      </c>
    </row>
    <row r="120" spans="1:14" x14ac:dyDescent="0.3">
      <c r="B120" s="247" t="s">
        <v>446</v>
      </c>
      <c r="C120" s="247"/>
      <c r="D120" s="247"/>
      <c r="E120" s="247"/>
      <c r="F120" s="247"/>
      <c r="G120" s="247"/>
      <c r="H120" s="247"/>
      <c r="I120" s="247"/>
      <c r="J120" s="186">
        <v>0</v>
      </c>
      <c r="K120" s="60">
        <v>0</v>
      </c>
      <c r="L120" s="60">
        <v>0</v>
      </c>
      <c r="M120" s="61">
        <v>0</v>
      </c>
      <c r="N120" s="62">
        <v>0</v>
      </c>
    </row>
    <row r="121" spans="1:14" x14ac:dyDescent="0.3">
      <c r="B121" s="247" t="s">
        <v>447</v>
      </c>
      <c r="C121" s="247"/>
      <c r="D121" s="247"/>
      <c r="E121" s="247"/>
      <c r="F121" s="247"/>
      <c r="G121" s="247"/>
      <c r="H121" s="247"/>
      <c r="I121" s="247"/>
      <c r="J121" s="186">
        <v>110.53552093296582</v>
      </c>
      <c r="K121" s="60">
        <v>138.01337000000001</v>
      </c>
      <c r="L121" s="60">
        <v>0</v>
      </c>
      <c r="M121" s="61">
        <v>6</v>
      </c>
      <c r="N121" s="62">
        <v>0</v>
      </c>
    </row>
    <row r="124" spans="1:14" x14ac:dyDescent="0.3">
      <c r="A124" s="20"/>
      <c r="B124" s="21" t="s">
        <v>198</v>
      </c>
      <c r="C124" s="20"/>
      <c r="D124" s="20"/>
      <c r="E124" s="20"/>
      <c r="F124" s="20"/>
      <c r="G124" s="20"/>
      <c r="H124" s="20"/>
      <c r="I124" s="20"/>
      <c r="J124" s="20"/>
      <c r="K124" s="20"/>
      <c r="L124" s="20"/>
      <c r="M124" s="20"/>
      <c r="N124" s="20"/>
    </row>
    <row r="126" spans="1:14" x14ac:dyDescent="0.3">
      <c r="B126" s="238" t="s">
        <v>874</v>
      </c>
      <c r="C126" s="238"/>
      <c r="D126" s="238"/>
      <c r="E126" s="238"/>
      <c r="F126" s="238"/>
      <c r="G126" s="238"/>
      <c r="H126" s="238"/>
      <c r="I126" s="238"/>
      <c r="J126" s="238"/>
      <c r="K126" s="238"/>
      <c r="L126" s="238"/>
      <c r="M126" s="238"/>
      <c r="N126" s="238"/>
    </row>
    <row r="127" spans="1:14" x14ac:dyDescent="0.3">
      <c r="B127" s="238"/>
      <c r="C127" s="238"/>
      <c r="D127" s="238"/>
      <c r="E127" s="238"/>
      <c r="F127" s="238"/>
      <c r="G127" s="238"/>
      <c r="H127" s="238"/>
      <c r="I127" s="238"/>
      <c r="J127" s="238"/>
      <c r="K127" s="238"/>
      <c r="L127" s="238"/>
      <c r="M127" s="238"/>
      <c r="N127" s="238"/>
    </row>
    <row r="128" spans="1:14" x14ac:dyDescent="0.3">
      <c r="B128" s="238"/>
      <c r="C128" s="238"/>
      <c r="D128" s="238"/>
      <c r="E128" s="238"/>
      <c r="F128" s="238"/>
      <c r="G128" s="238"/>
      <c r="H128" s="238"/>
      <c r="I128" s="238"/>
      <c r="J128" s="238"/>
      <c r="K128" s="238"/>
      <c r="L128" s="238"/>
      <c r="M128" s="238"/>
      <c r="N128" s="238"/>
    </row>
    <row r="129" spans="1:14" x14ac:dyDescent="0.3">
      <c r="B129" s="238"/>
      <c r="C129" s="238"/>
      <c r="D129" s="238"/>
      <c r="E129" s="238"/>
      <c r="F129" s="238"/>
      <c r="G129" s="238"/>
      <c r="H129" s="238"/>
      <c r="I129" s="238"/>
      <c r="J129" s="238"/>
      <c r="K129" s="238"/>
      <c r="L129" s="238"/>
      <c r="M129" s="238"/>
      <c r="N129" s="238"/>
    </row>
    <row r="130" spans="1:14" x14ac:dyDescent="0.3">
      <c r="B130" s="238"/>
      <c r="C130" s="238"/>
      <c r="D130" s="238"/>
      <c r="E130" s="238"/>
      <c r="F130" s="238"/>
      <c r="G130" s="238"/>
      <c r="H130" s="238"/>
      <c r="I130" s="238"/>
      <c r="J130" s="238"/>
      <c r="K130" s="238"/>
      <c r="L130" s="238"/>
      <c r="M130" s="238"/>
      <c r="N130" s="238"/>
    </row>
    <row r="131" spans="1:14" x14ac:dyDescent="0.3">
      <c r="B131" s="238"/>
      <c r="C131" s="238"/>
      <c r="D131" s="238"/>
      <c r="E131" s="238"/>
      <c r="F131" s="238"/>
      <c r="G131" s="238"/>
      <c r="H131" s="238"/>
      <c r="I131" s="238"/>
      <c r="J131" s="238"/>
      <c r="K131" s="238"/>
      <c r="L131" s="238"/>
      <c r="M131" s="238"/>
      <c r="N131" s="238"/>
    </row>
    <row r="134" spans="1:14" x14ac:dyDescent="0.3">
      <c r="A134" s="20"/>
      <c r="B134" s="21" t="s">
        <v>199</v>
      </c>
      <c r="C134" s="20"/>
      <c r="D134" s="20"/>
      <c r="E134" s="20"/>
      <c r="F134" s="20"/>
      <c r="G134" s="20"/>
      <c r="H134" s="20"/>
      <c r="I134" s="20"/>
      <c r="J134" s="20"/>
      <c r="K134" s="20"/>
      <c r="L134" s="20"/>
      <c r="M134" s="20"/>
      <c r="N134" s="20"/>
    </row>
    <row r="136" spans="1:14" x14ac:dyDescent="0.3">
      <c r="B136" s="238" t="s">
        <v>827</v>
      </c>
      <c r="C136" s="238"/>
      <c r="D136" s="238"/>
      <c r="E136" s="238"/>
      <c r="F136" s="238"/>
      <c r="G136" s="238"/>
      <c r="H136" s="238"/>
      <c r="I136" s="238"/>
      <c r="J136" s="238"/>
      <c r="K136" s="238"/>
      <c r="L136" s="238"/>
      <c r="M136" s="238"/>
      <c r="N136" s="238"/>
    </row>
    <row r="137" spans="1:14" x14ac:dyDescent="0.3">
      <c r="B137" s="238"/>
      <c r="C137" s="238"/>
      <c r="D137" s="238"/>
      <c r="E137" s="238"/>
      <c r="F137" s="238"/>
      <c r="G137" s="238"/>
      <c r="H137" s="238"/>
      <c r="I137" s="238"/>
      <c r="J137" s="238"/>
      <c r="K137" s="238"/>
      <c r="L137" s="238"/>
      <c r="M137" s="238"/>
      <c r="N137" s="238"/>
    </row>
    <row r="138" spans="1:14" x14ac:dyDescent="0.3">
      <c r="B138" s="238"/>
      <c r="C138" s="238"/>
      <c r="D138" s="238"/>
      <c r="E138" s="238"/>
      <c r="F138" s="238"/>
      <c r="G138" s="238"/>
      <c r="H138" s="238"/>
      <c r="I138" s="238"/>
      <c r="J138" s="238"/>
      <c r="K138" s="238"/>
      <c r="L138" s="238"/>
      <c r="M138" s="238"/>
      <c r="N138" s="238"/>
    </row>
    <row r="139" spans="1:14" x14ac:dyDescent="0.3">
      <c r="B139" s="238"/>
      <c r="C139" s="238"/>
      <c r="D139" s="238"/>
      <c r="E139" s="238"/>
      <c r="F139" s="238"/>
      <c r="G139" s="238"/>
      <c r="H139" s="238"/>
      <c r="I139" s="238"/>
      <c r="J139" s="238"/>
      <c r="K139" s="238"/>
      <c r="L139" s="238"/>
      <c r="M139" s="238"/>
      <c r="N139" s="238"/>
    </row>
    <row r="140" spans="1:14" x14ac:dyDescent="0.3">
      <c r="B140" s="238"/>
      <c r="C140" s="238"/>
      <c r="D140" s="238"/>
      <c r="E140" s="238"/>
      <c r="F140" s="238"/>
      <c r="G140" s="238"/>
      <c r="H140" s="238"/>
      <c r="I140" s="238"/>
      <c r="J140" s="238"/>
      <c r="K140" s="238"/>
      <c r="L140" s="238"/>
      <c r="M140" s="238"/>
      <c r="N140" s="238"/>
    </row>
    <row r="141" spans="1:14" x14ac:dyDescent="0.3">
      <c r="B141" s="238"/>
      <c r="C141" s="238"/>
      <c r="D141" s="238"/>
      <c r="E141" s="238"/>
      <c r="F141" s="238"/>
      <c r="G141" s="238"/>
      <c r="H141" s="238"/>
      <c r="I141" s="238"/>
      <c r="J141" s="238"/>
      <c r="K141" s="238"/>
      <c r="L141" s="238"/>
      <c r="M141" s="238"/>
      <c r="N141" s="238"/>
    </row>
    <row r="142" spans="1:14" x14ac:dyDescent="0.3">
      <c r="B142" s="238"/>
      <c r="C142" s="238"/>
      <c r="D142" s="238"/>
      <c r="E142" s="238"/>
      <c r="F142" s="238"/>
      <c r="G142" s="238"/>
      <c r="H142" s="238"/>
      <c r="I142" s="238"/>
      <c r="J142" s="238"/>
      <c r="K142" s="238"/>
      <c r="L142" s="238"/>
      <c r="M142" s="238"/>
      <c r="N142" s="238"/>
    </row>
    <row r="145" spans="1:20" x14ac:dyDescent="0.3">
      <c r="A145" s="20"/>
      <c r="B145" s="21" t="s">
        <v>200</v>
      </c>
      <c r="C145" s="20"/>
      <c r="D145" s="20"/>
      <c r="E145" s="20"/>
      <c r="F145" s="20"/>
      <c r="G145" s="20"/>
      <c r="H145" s="20"/>
      <c r="I145" s="20"/>
      <c r="J145" s="20"/>
      <c r="K145" s="20"/>
      <c r="L145" s="20"/>
      <c r="M145" s="20"/>
      <c r="N145" s="20"/>
    </row>
    <row r="146" spans="1:20" x14ac:dyDescent="0.3">
      <c r="A146" s="20"/>
      <c r="B146" s="21" t="s">
        <v>201</v>
      </c>
      <c r="C146" s="20"/>
      <c r="D146" s="20"/>
      <c r="E146" s="20"/>
      <c r="F146" s="20"/>
      <c r="G146" s="20"/>
      <c r="H146" s="20"/>
      <c r="I146" s="20"/>
      <c r="J146" s="20"/>
      <c r="K146" s="20"/>
      <c r="L146" s="20"/>
      <c r="M146" s="20"/>
      <c r="N146" s="20"/>
    </row>
    <row r="147" spans="1:20" x14ac:dyDescent="0.3">
      <c r="A147" s="20"/>
      <c r="B147" s="21" t="s">
        <v>202</v>
      </c>
      <c r="C147" s="20"/>
      <c r="D147" s="20"/>
      <c r="E147" s="20"/>
      <c r="F147" s="20"/>
      <c r="G147" s="20"/>
      <c r="H147" s="20"/>
      <c r="I147" s="20"/>
      <c r="J147" s="20"/>
      <c r="K147" s="20"/>
      <c r="L147" s="20"/>
      <c r="M147" s="20"/>
      <c r="N147" s="20"/>
    </row>
    <row r="149" spans="1:20" x14ac:dyDescent="0.3">
      <c r="B149" s="238" t="s">
        <v>828</v>
      </c>
      <c r="C149" s="238"/>
      <c r="D149" s="238"/>
      <c r="E149" s="238"/>
      <c r="F149" s="238"/>
      <c r="G149" s="238"/>
      <c r="H149" s="238"/>
      <c r="I149" s="238"/>
      <c r="J149" s="238"/>
      <c r="K149" s="238"/>
      <c r="L149" s="238"/>
      <c r="M149" s="238"/>
      <c r="N149" s="238"/>
    </row>
    <row r="150" spans="1:20" x14ac:dyDescent="0.3">
      <c r="B150" s="238"/>
      <c r="C150" s="238"/>
      <c r="D150" s="238"/>
      <c r="E150" s="238"/>
      <c r="F150" s="238"/>
      <c r="G150" s="238"/>
      <c r="H150" s="238"/>
      <c r="I150" s="238"/>
      <c r="J150" s="238"/>
      <c r="K150" s="238"/>
      <c r="L150" s="238"/>
      <c r="M150" s="238"/>
      <c r="N150" s="238"/>
    </row>
    <row r="151" spans="1:20" x14ac:dyDescent="0.3">
      <c r="B151" s="238"/>
      <c r="C151" s="238"/>
      <c r="D151" s="238"/>
      <c r="E151" s="238"/>
      <c r="F151" s="238"/>
      <c r="G151" s="238"/>
      <c r="H151" s="238"/>
      <c r="I151" s="238"/>
      <c r="J151" s="238"/>
      <c r="K151" s="238"/>
      <c r="L151" s="238"/>
      <c r="M151" s="238"/>
      <c r="N151" s="238"/>
    </row>
    <row r="152" spans="1:20" x14ac:dyDescent="0.3">
      <c r="B152" s="238"/>
      <c r="C152" s="238"/>
      <c r="D152" s="238"/>
      <c r="E152" s="238"/>
      <c r="F152" s="238"/>
      <c r="G152" s="238"/>
      <c r="H152" s="238"/>
      <c r="I152" s="238"/>
      <c r="J152" s="238"/>
      <c r="K152" s="238"/>
      <c r="L152" s="238"/>
      <c r="M152" s="238"/>
      <c r="N152" s="238"/>
    </row>
    <row r="154" spans="1:20" x14ac:dyDescent="0.3">
      <c r="B154" s="263" t="s">
        <v>550</v>
      </c>
      <c r="C154" s="263"/>
      <c r="D154" s="263"/>
      <c r="E154" s="265"/>
      <c r="F154" s="264">
        <v>2024</v>
      </c>
      <c r="G154" s="263"/>
      <c r="H154" s="265"/>
      <c r="I154" s="264">
        <v>2023</v>
      </c>
      <c r="J154" s="263"/>
      <c r="K154" s="263"/>
      <c r="L154" s="263"/>
      <c r="M154" s="263"/>
      <c r="N154" s="265"/>
      <c r="O154" s="264">
        <v>2022</v>
      </c>
      <c r="P154" s="263"/>
      <c r="Q154" s="263"/>
      <c r="R154" s="263"/>
      <c r="S154" s="263"/>
      <c r="T154" s="265"/>
    </row>
    <row r="155" spans="1:20" x14ac:dyDescent="0.3">
      <c r="B155" s="263"/>
      <c r="C155" s="263"/>
      <c r="D155" s="263"/>
      <c r="E155" s="265"/>
      <c r="F155" s="295" t="s">
        <v>519</v>
      </c>
      <c r="G155" s="262"/>
      <c r="H155" s="296"/>
      <c r="I155" s="263" t="s">
        <v>24</v>
      </c>
      <c r="J155" s="263"/>
      <c r="K155" s="263"/>
      <c r="L155" s="264" t="s">
        <v>25</v>
      </c>
      <c r="M155" s="263"/>
      <c r="N155" s="265"/>
      <c r="O155" s="263" t="s">
        <v>24</v>
      </c>
      <c r="P155" s="263"/>
      <c r="Q155" s="263"/>
      <c r="R155" s="264" t="s">
        <v>25</v>
      </c>
      <c r="S155" s="263"/>
      <c r="T155" s="265"/>
    </row>
    <row r="156" spans="1:20" x14ac:dyDescent="0.3">
      <c r="B156" s="274"/>
      <c r="C156" s="274"/>
      <c r="D156" s="274"/>
      <c r="E156" s="282"/>
      <c r="F156" s="69" t="s">
        <v>448</v>
      </c>
      <c r="G156" s="16" t="s">
        <v>449</v>
      </c>
      <c r="H156" s="70" t="s">
        <v>23</v>
      </c>
      <c r="I156" s="16" t="s">
        <v>448</v>
      </c>
      <c r="J156" s="16" t="s">
        <v>449</v>
      </c>
      <c r="K156" s="16" t="s">
        <v>23</v>
      </c>
      <c r="L156" s="69" t="s">
        <v>448</v>
      </c>
      <c r="M156" s="16" t="s">
        <v>449</v>
      </c>
      <c r="N156" s="70" t="s">
        <v>23</v>
      </c>
      <c r="O156" s="16" t="s">
        <v>448</v>
      </c>
      <c r="P156" s="16" t="s">
        <v>449</v>
      </c>
      <c r="Q156" s="16" t="s">
        <v>23</v>
      </c>
      <c r="R156" s="69" t="s">
        <v>448</v>
      </c>
      <c r="S156" s="16" t="s">
        <v>449</v>
      </c>
      <c r="T156" s="70" t="s">
        <v>23</v>
      </c>
    </row>
    <row r="157" spans="1:20" x14ac:dyDescent="0.3">
      <c r="B157" s="36" t="s">
        <v>450</v>
      </c>
      <c r="C157" s="195"/>
      <c r="D157" s="195"/>
      <c r="E157" s="195"/>
      <c r="F157" s="196"/>
      <c r="G157" s="195"/>
      <c r="H157" s="197"/>
      <c r="I157" s="195"/>
      <c r="J157" s="195"/>
      <c r="K157" s="195"/>
      <c r="L157" s="196"/>
      <c r="M157" s="195"/>
      <c r="N157" s="197"/>
      <c r="O157" s="195"/>
      <c r="P157" s="195"/>
      <c r="Q157" s="195"/>
      <c r="R157" s="196"/>
      <c r="S157" s="195"/>
      <c r="T157" s="197"/>
    </row>
    <row r="158" spans="1:20" x14ac:dyDescent="0.3">
      <c r="B158" s="287" t="s">
        <v>453</v>
      </c>
      <c r="C158" s="287"/>
      <c r="D158" s="287"/>
      <c r="E158" s="288"/>
      <c r="F158" s="198">
        <f>F186+I186+L186</f>
        <v>6680.665</v>
      </c>
      <c r="G158" s="199">
        <f>G186+J186+M186</f>
        <v>1429.0049999999999</v>
      </c>
      <c r="H158" s="200">
        <f>SUM(F158:G158)</f>
        <v>8109.67</v>
      </c>
      <c r="I158" s="199">
        <v>1860.25</v>
      </c>
      <c r="J158" s="199">
        <v>402.31</v>
      </c>
      <c r="K158" s="200">
        <f>SUM(I158:J158)</f>
        <v>2262.56</v>
      </c>
      <c r="L158" s="198">
        <v>408.62400000000002</v>
      </c>
      <c r="M158" s="199">
        <v>0</v>
      </c>
      <c r="N158" s="200">
        <f>SUM(L158:M158)</f>
        <v>408.62400000000002</v>
      </c>
      <c r="O158" s="199">
        <v>483</v>
      </c>
      <c r="P158" s="199">
        <v>1034</v>
      </c>
      <c r="Q158" s="200">
        <f>SUM(O158:P158)</f>
        <v>1517</v>
      </c>
      <c r="R158" s="198">
        <v>0</v>
      </c>
      <c r="S158" s="199">
        <v>0</v>
      </c>
      <c r="T158" s="200">
        <f>SUM(R158:S158)</f>
        <v>0</v>
      </c>
    </row>
    <row r="159" spans="1:20" x14ac:dyDescent="0.3">
      <c r="B159" s="287" t="s">
        <v>452</v>
      </c>
      <c r="C159" s="287"/>
      <c r="D159" s="287"/>
      <c r="E159" s="288"/>
      <c r="F159" s="198">
        <f t="shared" ref="F159:G159" si="0">F187+I187+L187</f>
        <v>3240.4096999999997</v>
      </c>
      <c r="G159" s="199">
        <f t="shared" si="0"/>
        <v>767.72</v>
      </c>
      <c r="H159" s="200">
        <f t="shared" ref="H159:H170" si="1">SUM(F159:G159)</f>
        <v>4008.1296999999995</v>
      </c>
      <c r="I159" s="199">
        <v>0</v>
      </c>
      <c r="J159" s="199">
        <v>0</v>
      </c>
      <c r="K159" s="200">
        <f t="shared" ref="K159:K170" si="2">SUM(I159:J159)</f>
        <v>0</v>
      </c>
      <c r="L159" s="198">
        <v>3276.5</v>
      </c>
      <c r="M159" s="199">
        <v>0.2</v>
      </c>
      <c r="N159" s="200">
        <f t="shared" ref="N159:N170" si="3">SUM(L159:M159)</f>
        <v>3276.7</v>
      </c>
      <c r="O159" s="199">
        <v>0</v>
      </c>
      <c r="P159" s="199">
        <v>0</v>
      </c>
      <c r="Q159" s="200">
        <f t="shared" ref="Q159:Q170" si="4">SUM(O159:P159)</f>
        <v>0</v>
      </c>
      <c r="R159" s="198">
        <v>94.7</v>
      </c>
      <c r="S159" s="199">
        <v>0.6</v>
      </c>
      <c r="T159" s="200">
        <f t="shared" ref="T159:T170" si="5">SUM(R159:S159)</f>
        <v>95.3</v>
      </c>
    </row>
    <row r="160" spans="1:20" x14ac:dyDescent="0.3">
      <c r="B160" s="287" t="s">
        <v>456</v>
      </c>
      <c r="C160" s="287"/>
      <c r="D160" s="287"/>
      <c r="E160" s="288"/>
      <c r="F160" s="198">
        <f t="shared" ref="F160:G160" si="6">F188+I188+L188</f>
        <v>1481.3519999999999</v>
      </c>
      <c r="G160" s="199">
        <f t="shared" si="6"/>
        <v>158.30000000000001</v>
      </c>
      <c r="H160" s="200">
        <f t="shared" si="1"/>
        <v>1639.6519999999998</v>
      </c>
      <c r="I160" s="199">
        <v>1783.81</v>
      </c>
      <c r="J160" s="199">
        <v>219.21</v>
      </c>
      <c r="K160" s="200">
        <f t="shared" si="2"/>
        <v>2003.02</v>
      </c>
      <c r="L160" s="198">
        <v>0</v>
      </c>
      <c r="M160" s="199">
        <v>0</v>
      </c>
      <c r="N160" s="200">
        <f t="shared" si="3"/>
        <v>0</v>
      </c>
      <c r="O160" s="199">
        <v>0</v>
      </c>
      <c r="P160" s="199">
        <v>0</v>
      </c>
      <c r="Q160" s="200">
        <f t="shared" si="4"/>
        <v>0</v>
      </c>
      <c r="R160" s="198">
        <v>0</v>
      </c>
      <c r="S160" s="199">
        <v>0</v>
      </c>
      <c r="T160" s="200">
        <f t="shared" si="5"/>
        <v>0</v>
      </c>
    </row>
    <row r="161" spans="2:20" s="2" customFormat="1" x14ac:dyDescent="0.3">
      <c r="B161" s="287" t="s">
        <v>451</v>
      </c>
      <c r="C161" s="287"/>
      <c r="D161" s="287"/>
      <c r="E161" s="288"/>
      <c r="F161" s="198">
        <f t="shared" ref="F161:G161" si="7">F189+I189+L189</f>
        <v>25.454000000000001</v>
      </c>
      <c r="G161" s="199">
        <f t="shared" si="7"/>
        <v>380.82400000000001</v>
      </c>
      <c r="H161" s="200">
        <f t="shared" si="1"/>
        <v>406.27800000000002</v>
      </c>
      <c r="I161" s="199">
        <v>0.1</v>
      </c>
      <c r="J161" s="199">
        <v>130.19999999999999</v>
      </c>
      <c r="K161" s="200">
        <f t="shared" si="2"/>
        <v>130.29999999999998</v>
      </c>
      <c r="L161" s="198">
        <v>0</v>
      </c>
      <c r="M161" s="199">
        <v>158.69999999999999</v>
      </c>
      <c r="N161" s="200">
        <f t="shared" si="3"/>
        <v>158.69999999999999</v>
      </c>
      <c r="O161" s="199">
        <v>0</v>
      </c>
      <c r="P161" s="199">
        <v>9</v>
      </c>
      <c r="Q161" s="200">
        <f t="shared" si="4"/>
        <v>9</v>
      </c>
      <c r="R161" s="198">
        <v>0</v>
      </c>
      <c r="S161" s="199">
        <v>125.3</v>
      </c>
      <c r="T161" s="200">
        <f t="shared" si="5"/>
        <v>125.3</v>
      </c>
    </row>
    <row r="162" spans="2:20" s="2" customFormat="1" x14ac:dyDescent="0.3">
      <c r="B162" s="287" t="s">
        <v>457</v>
      </c>
      <c r="C162" s="287"/>
      <c r="D162" s="287"/>
      <c r="E162" s="288"/>
      <c r="F162" s="198">
        <f t="shared" ref="F162:G162" si="8">F190+I190+L190</f>
        <v>0</v>
      </c>
      <c r="G162" s="199">
        <f t="shared" si="8"/>
        <v>57.497999999999998</v>
      </c>
      <c r="H162" s="200">
        <f t="shared" si="1"/>
        <v>57.497999999999998</v>
      </c>
      <c r="I162" s="199">
        <v>0</v>
      </c>
      <c r="J162" s="199">
        <v>0.05</v>
      </c>
      <c r="K162" s="200">
        <f t="shared" si="2"/>
        <v>0.05</v>
      </c>
      <c r="L162" s="198">
        <v>0</v>
      </c>
      <c r="M162" s="199">
        <v>0</v>
      </c>
      <c r="N162" s="200">
        <f t="shared" si="3"/>
        <v>0</v>
      </c>
      <c r="O162" s="199">
        <v>0</v>
      </c>
      <c r="P162" s="199">
        <v>0</v>
      </c>
      <c r="Q162" s="200">
        <f t="shared" si="4"/>
        <v>0</v>
      </c>
      <c r="R162" s="198">
        <v>0</v>
      </c>
      <c r="S162" s="199">
        <v>0</v>
      </c>
      <c r="T162" s="200">
        <f t="shared" si="5"/>
        <v>0</v>
      </c>
    </row>
    <row r="163" spans="2:20" s="2" customFormat="1" x14ac:dyDescent="0.3">
      <c r="B163" s="287" t="s">
        <v>455</v>
      </c>
      <c r="C163" s="287"/>
      <c r="D163" s="287"/>
      <c r="E163" s="288"/>
      <c r="F163" s="198">
        <f t="shared" ref="F163:G163" si="9">F191+I191+L191</f>
        <v>39.417000000000002</v>
      </c>
      <c r="G163" s="199">
        <f t="shared" si="9"/>
        <v>0</v>
      </c>
      <c r="H163" s="200">
        <f t="shared" si="1"/>
        <v>39.417000000000002</v>
      </c>
      <c r="I163" s="199">
        <v>0</v>
      </c>
      <c r="J163" s="199">
        <v>0</v>
      </c>
      <c r="K163" s="200">
        <f t="shared" si="2"/>
        <v>0</v>
      </c>
      <c r="L163" s="198">
        <v>17.407</v>
      </c>
      <c r="M163" s="199">
        <v>0</v>
      </c>
      <c r="N163" s="200">
        <f t="shared" si="3"/>
        <v>17.407</v>
      </c>
      <c r="O163" s="199">
        <v>0</v>
      </c>
      <c r="P163" s="199">
        <v>0</v>
      </c>
      <c r="Q163" s="200">
        <f t="shared" si="4"/>
        <v>0</v>
      </c>
      <c r="R163" s="198">
        <v>10.1</v>
      </c>
      <c r="S163" s="199">
        <v>0</v>
      </c>
      <c r="T163" s="200">
        <f t="shared" si="5"/>
        <v>10.1</v>
      </c>
    </row>
    <row r="164" spans="2:20" s="2" customFormat="1" x14ac:dyDescent="0.3">
      <c r="B164" s="287" t="s">
        <v>458</v>
      </c>
      <c r="C164" s="287"/>
      <c r="D164" s="287"/>
      <c r="E164" s="288"/>
      <c r="F164" s="198">
        <f t="shared" ref="F164:G164" si="10">F192+I192+L192</f>
        <v>7.2219999999999995</v>
      </c>
      <c r="G164" s="199">
        <f t="shared" si="10"/>
        <v>3.762</v>
      </c>
      <c r="H164" s="200">
        <f t="shared" si="1"/>
        <v>10.984</v>
      </c>
      <c r="I164" s="199">
        <v>1500</v>
      </c>
      <c r="J164" s="199">
        <v>0</v>
      </c>
      <c r="K164" s="200">
        <f t="shared" si="2"/>
        <v>1500</v>
      </c>
      <c r="L164" s="198">
        <v>0</v>
      </c>
      <c r="M164" s="199">
        <v>0</v>
      </c>
      <c r="N164" s="200">
        <f t="shared" si="3"/>
        <v>0</v>
      </c>
      <c r="O164" s="199">
        <v>0</v>
      </c>
      <c r="P164" s="199">
        <v>0</v>
      </c>
      <c r="Q164" s="200">
        <f t="shared" si="4"/>
        <v>0</v>
      </c>
      <c r="R164" s="198">
        <v>0</v>
      </c>
      <c r="S164" s="199">
        <v>0</v>
      </c>
      <c r="T164" s="200">
        <f t="shared" si="5"/>
        <v>0</v>
      </c>
    </row>
    <row r="165" spans="2:20" s="2" customFormat="1" x14ac:dyDescent="0.3">
      <c r="B165" s="287" t="s">
        <v>454</v>
      </c>
      <c r="C165" s="287"/>
      <c r="D165" s="287"/>
      <c r="E165" s="288"/>
      <c r="F165" s="198">
        <f t="shared" ref="F165:G165" si="11">F193+I193+L193</f>
        <v>3.3530000000000002</v>
      </c>
      <c r="G165" s="199">
        <f t="shared" si="11"/>
        <v>0</v>
      </c>
      <c r="H165" s="200">
        <f t="shared" si="1"/>
        <v>3.3530000000000002</v>
      </c>
      <c r="I165" s="199">
        <v>0</v>
      </c>
      <c r="J165" s="199">
        <v>0</v>
      </c>
      <c r="K165" s="200">
        <f t="shared" si="2"/>
        <v>0</v>
      </c>
      <c r="L165" s="198">
        <v>4.6500000000000004</v>
      </c>
      <c r="M165" s="199">
        <v>0</v>
      </c>
      <c r="N165" s="200">
        <f t="shared" si="3"/>
        <v>4.6500000000000004</v>
      </c>
      <c r="O165" s="199">
        <v>3</v>
      </c>
      <c r="P165" s="199">
        <v>0</v>
      </c>
      <c r="Q165" s="200">
        <f t="shared" si="4"/>
        <v>3</v>
      </c>
      <c r="R165" s="198">
        <v>58.3</v>
      </c>
      <c r="S165" s="199">
        <v>0</v>
      </c>
      <c r="T165" s="200">
        <f t="shared" si="5"/>
        <v>58.3</v>
      </c>
    </row>
    <row r="166" spans="2:20" s="2" customFormat="1" x14ac:dyDescent="0.3">
      <c r="B166" s="310" t="s">
        <v>470</v>
      </c>
      <c r="C166" s="310"/>
      <c r="D166" s="310"/>
      <c r="E166" s="311"/>
      <c r="F166" s="291">
        <f>F194+I194+L194</f>
        <v>8.01</v>
      </c>
      <c r="G166" s="293">
        <f>G194+J194+M194</f>
        <v>0</v>
      </c>
      <c r="H166" s="289">
        <f>SUM(F166:G167)</f>
        <v>8.01</v>
      </c>
      <c r="I166" s="291">
        <v>0</v>
      </c>
      <c r="J166" s="293">
        <v>118.3</v>
      </c>
      <c r="K166" s="289">
        <f>SUM(I166:J167)</f>
        <v>118.3</v>
      </c>
      <c r="L166" s="291">
        <v>3.4409999999999998</v>
      </c>
      <c r="M166" s="293">
        <v>0</v>
      </c>
      <c r="N166" s="289">
        <f>SUM(L166:M167)</f>
        <v>3.4409999999999998</v>
      </c>
      <c r="O166" s="291">
        <v>0</v>
      </c>
      <c r="P166" s="293">
        <v>0</v>
      </c>
      <c r="Q166" s="289">
        <f>SUM(O166:P167)</f>
        <v>0</v>
      </c>
      <c r="R166" s="291">
        <v>2.1</v>
      </c>
      <c r="S166" s="293">
        <v>0</v>
      </c>
      <c r="T166" s="289">
        <f>SUM(R166:S167)</f>
        <v>2.1</v>
      </c>
    </row>
    <row r="167" spans="2:20" s="2" customFormat="1" x14ac:dyDescent="0.3">
      <c r="B167" s="312"/>
      <c r="C167" s="312"/>
      <c r="D167" s="312"/>
      <c r="E167" s="313"/>
      <c r="F167" s="292"/>
      <c r="G167" s="294"/>
      <c r="H167" s="290"/>
      <c r="I167" s="292"/>
      <c r="J167" s="294"/>
      <c r="K167" s="290"/>
      <c r="L167" s="292"/>
      <c r="M167" s="294"/>
      <c r="N167" s="290"/>
      <c r="O167" s="292"/>
      <c r="P167" s="294"/>
      <c r="Q167" s="290"/>
      <c r="R167" s="292"/>
      <c r="S167" s="294"/>
      <c r="T167" s="290"/>
    </row>
    <row r="168" spans="2:20" s="2" customFormat="1" x14ac:dyDescent="0.3">
      <c r="B168" s="310" t="s">
        <v>549</v>
      </c>
      <c r="C168" s="310"/>
      <c r="D168" s="310"/>
      <c r="E168" s="311"/>
      <c r="F168" s="291">
        <f>F196+I196+L196</f>
        <v>0.57499999999999996</v>
      </c>
      <c r="G168" s="293">
        <f>G196+J196+M196</f>
        <v>0</v>
      </c>
      <c r="H168" s="289">
        <f>SUM(F168:G169)</f>
        <v>0.57499999999999996</v>
      </c>
      <c r="I168" s="291">
        <v>0</v>
      </c>
      <c r="J168" s="293">
        <v>0</v>
      </c>
      <c r="K168" s="289">
        <f>SUM(I168:J169)</f>
        <v>0</v>
      </c>
      <c r="L168" s="291">
        <v>0.372</v>
      </c>
      <c r="M168" s="293">
        <v>0</v>
      </c>
      <c r="N168" s="289">
        <f>SUM(L168:M169)</f>
        <v>0.372</v>
      </c>
      <c r="O168" s="291">
        <v>0</v>
      </c>
      <c r="P168" s="293">
        <v>0</v>
      </c>
      <c r="Q168" s="289">
        <f>SUM(O168:P169)</f>
        <v>0</v>
      </c>
      <c r="R168" s="291">
        <v>0.4</v>
      </c>
      <c r="S168" s="293">
        <v>0</v>
      </c>
      <c r="T168" s="289">
        <f>SUM(R168:S169)</f>
        <v>0.4</v>
      </c>
    </row>
    <row r="169" spans="2:20" s="2" customFormat="1" x14ac:dyDescent="0.3">
      <c r="B169" s="312"/>
      <c r="C169" s="312"/>
      <c r="D169" s="312"/>
      <c r="E169" s="313"/>
      <c r="F169" s="292"/>
      <c r="G169" s="294"/>
      <c r="H169" s="290"/>
      <c r="I169" s="292"/>
      <c r="J169" s="294"/>
      <c r="K169" s="290"/>
      <c r="L169" s="292"/>
      <c r="M169" s="294"/>
      <c r="N169" s="290"/>
      <c r="O169" s="292"/>
      <c r="P169" s="294"/>
      <c r="Q169" s="290"/>
      <c r="R169" s="292"/>
      <c r="S169" s="294"/>
      <c r="T169" s="290"/>
    </row>
    <row r="170" spans="2:20" s="2" customFormat="1" x14ac:dyDescent="0.3">
      <c r="B170" s="287" t="s">
        <v>136</v>
      </c>
      <c r="C170" s="287"/>
      <c r="D170" s="287"/>
      <c r="E170" s="288"/>
      <c r="F170" s="198">
        <f>F198+I198+L198</f>
        <v>0</v>
      </c>
      <c r="G170" s="199">
        <f>G198+J198+M198</f>
        <v>124.89399999999999</v>
      </c>
      <c r="H170" s="200">
        <f t="shared" si="1"/>
        <v>124.89399999999999</v>
      </c>
      <c r="I170" s="199">
        <v>2.4500000000000002</v>
      </c>
      <c r="J170" s="199">
        <v>12.26</v>
      </c>
      <c r="K170" s="200">
        <f t="shared" si="2"/>
        <v>14.71</v>
      </c>
      <c r="L170" s="198">
        <v>0</v>
      </c>
      <c r="M170" s="199">
        <v>0</v>
      </c>
      <c r="N170" s="200">
        <f t="shared" si="3"/>
        <v>0</v>
      </c>
      <c r="O170" s="199">
        <v>0</v>
      </c>
      <c r="P170" s="199">
        <v>0</v>
      </c>
      <c r="Q170" s="200">
        <f t="shared" si="4"/>
        <v>0</v>
      </c>
      <c r="R170" s="198">
        <v>0</v>
      </c>
      <c r="S170" s="199">
        <v>0</v>
      </c>
      <c r="T170" s="200">
        <f t="shared" si="5"/>
        <v>0</v>
      </c>
    </row>
    <row r="171" spans="2:20" s="2" customFormat="1" x14ac:dyDescent="0.3">
      <c r="B171" s="268" t="s">
        <v>459</v>
      </c>
      <c r="C171" s="268"/>
      <c r="D171" s="268"/>
      <c r="E171" s="269"/>
      <c r="F171" s="162">
        <f t="shared" ref="F171:K171" si="12">SUM(F158:F170)</f>
        <v>11486.457699999999</v>
      </c>
      <c r="G171" s="163">
        <f t="shared" si="12"/>
        <v>2922.0030000000002</v>
      </c>
      <c r="H171" s="164">
        <f t="shared" si="12"/>
        <v>14408.4607</v>
      </c>
      <c r="I171" s="162">
        <f t="shared" si="12"/>
        <v>5146.6099999999997</v>
      </c>
      <c r="J171" s="163">
        <f t="shared" si="12"/>
        <v>882.32999999999993</v>
      </c>
      <c r="K171" s="164">
        <f t="shared" si="12"/>
        <v>6028.9400000000005</v>
      </c>
      <c r="L171" s="162">
        <v>3710.944</v>
      </c>
      <c r="M171" s="163">
        <f>SUM(M158:M170)</f>
        <v>158.89999999999998</v>
      </c>
      <c r="N171" s="164">
        <f>SUM(N158:N170)</f>
        <v>3869.8939999999993</v>
      </c>
      <c r="O171" s="162">
        <f>SUM(O158:O170)</f>
        <v>486</v>
      </c>
      <c r="P171" s="163">
        <f>SUM(P158:P170)</f>
        <v>1043</v>
      </c>
      <c r="Q171" s="164">
        <f>SUM(Q158:Q170)</f>
        <v>1529</v>
      </c>
      <c r="R171" s="162">
        <v>165.5</v>
      </c>
      <c r="S171" s="163">
        <f>SUM(S158:S170)</f>
        <v>125.89999999999999</v>
      </c>
      <c r="T171" s="164">
        <v>291.3</v>
      </c>
    </row>
    <row r="172" spans="2:20" s="2" customFormat="1" x14ac:dyDescent="0.3">
      <c r="B172" s="36" t="s">
        <v>460</v>
      </c>
      <c r="C172" s="195"/>
      <c r="D172" s="195"/>
      <c r="E172" s="195"/>
      <c r="F172" s="203"/>
      <c r="G172" s="204"/>
      <c r="H172" s="205"/>
      <c r="I172" s="204"/>
      <c r="J172" s="204"/>
      <c r="K172" s="204"/>
      <c r="L172" s="203"/>
      <c r="M172" s="204"/>
      <c r="N172" s="205"/>
      <c r="O172" s="204"/>
      <c r="P172" s="204"/>
      <c r="Q172" s="204"/>
      <c r="R172" s="203"/>
      <c r="S172" s="204"/>
      <c r="T172" s="205"/>
    </row>
    <row r="173" spans="2:20" s="2" customFormat="1" x14ac:dyDescent="0.3">
      <c r="B173" s="287" t="s">
        <v>461</v>
      </c>
      <c r="C173" s="287"/>
      <c r="D173" s="287"/>
      <c r="E173" s="288"/>
      <c r="F173" s="198">
        <f>F201+I201+L201</f>
        <v>10194.678</v>
      </c>
      <c r="G173" s="199">
        <f>G201+J201+M201</f>
        <v>17285.145560000001</v>
      </c>
      <c r="H173" s="200">
        <f t="shared" ref="H173:H177" si="13">SUM(F173:G173)</f>
        <v>27479.823560000001</v>
      </c>
      <c r="I173" s="199">
        <v>4925.7299999999996</v>
      </c>
      <c r="J173" s="199">
        <v>12674.21</v>
      </c>
      <c r="K173" s="200">
        <f t="shared" ref="K173:K177" si="14">SUM(I173:J173)</f>
        <v>17599.939999999999</v>
      </c>
      <c r="L173" s="198">
        <v>0</v>
      </c>
      <c r="M173" s="199">
        <v>26.4</v>
      </c>
      <c r="N173" s="200">
        <f t="shared" ref="N173:N177" si="15">SUM(L173:M173)</f>
        <v>26.4</v>
      </c>
      <c r="O173" s="199">
        <v>613</v>
      </c>
      <c r="P173" s="199">
        <v>821</v>
      </c>
      <c r="Q173" s="200">
        <f t="shared" ref="Q173:Q177" si="16">SUM(O173:P173)</f>
        <v>1434</v>
      </c>
      <c r="R173" s="198">
        <v>0</v>
      </c>
      <c r="S173" s="199">
        <v>19.3</v>
      </c>
      <c r="T173" s="200">
        <f t="shared" ref="T173:T177" si="17">SUM(R173:S173)</f>
        <v>19.3</v>
      </c>
    </row>
    <row r="174" spans="2:20" s="2" customFormat="1" x14ac:dyDescent="0.3">
      <c r="B174" s="287" t="s">
        <v>463</v>
      </c>
      <c r="C174" s="287"/>
      <c r="D174" s="287"/>
      <c r="E174" s="288"/>
      <c r="F174" s="198">
        <f t="shared" ref="F174:G174" si="18">F202+I202+L202</f>
        <v>0</v>
      </c>
      <c r="G174" s="199">
        <f t="shared" si="18"/>
        <v>195.17500000000001</v>
      </c>
      <c r="H174" s="200">
        <f t="shared" si="13"/>
        <v>195.17500000000001</v>
      </c>
      <c r="I174" s="199">
        <v>2.08</v>
      </c>
      <c r="J174" s="199">
        <v>73.72</v>
      </c>
      <c r="K174" s="200">
        <f t="shared" si="14"/>
        <v>75.8</v>
      </c>
      <c r="L174" s="198">
        <v>0</v>
      </c>
      <c r="M174" s="199">
        <v>0</v>
      </c>
      <c r="N174" s="200">
        <f t="shared" si="15"/>
        <v>0</v>
      </c>
      <c r="O174" s="199">
        <v>493</v>
      </c>
      <c r="P174" s="199">
        <v>5</v>
      </c>
      <c r="Q174" s="200">
        <f t="shared" si="16"/>
        <v>498</v>
      </c>
      <c r="R174" s="198">
        <v>0</v>
      </c>
      <c r="S174" s="199">
        <v>0</v>
      </c>
      <c r="T174" s="200">
        <f t="shared" si="17"/>
        <v>0</v>
      </c>
    </row>
    <row r="175" spans="2:20" s="2" customFormat="1" x14ac:dyDescent="0.3">
      <c r="B175" s="287" t="s">
        <v>462</v>
      </c>
      <c r="C175" s="287"/>
      <c r="D175" s="287"/>
      <c r="E175" s="288"/>
      <c r="F175" s="198">
        <f t="shared" ref="F175:G175" si="19">F203+I203+L203</f>
        <v>36.980499999999999</v>
      </c>
      <c r="G175" s="199">
        <f t="shared" si="19"/>
        <v>0</v>
      </c>
      <c r="H175" s="200">
        <f t="shared" si="13"/>
        <v>36.980499999999999</v>
      </c>
      <c r="I175" s="199">
        <v>6.27</v>
      </c>
      <c r="J175" s="199">
        <v>227.1</v>
      </c>
      <c r="K175" s="200">
        <f t="shared" si="14"/>
        <v>233.37</v>
      </c>
      <c r="L175" s="198">
        <v>0.2</v>
      </c>
      <c r="M175" s="199">
        <v>0</v>
      </c>
      <c r="N175" s="200">
        <f t="shared" si="15"/>
        <v>0.2</v>
      </c>
      <c r="O175" s="199">
        <v>0</v>
      </c>
      <c r="P175" s="199">
        <v>29</v>
      </c>
      <c r="Q175" s="200">
        <f t="shared" si="16"/>
        <v>29</v>
      </c>
      <c r="R175" s="198">
        <v>0.1</v>
      </c>
      <c r="S175" s="199">
        <v>0</v>
      </c>
      <c r="T175" s="200">
        <f t="shared" si="17"/>
        <v>0.1</v>
      </c>
    </row>
    <row r="176" spans="2:20" s="2" customFormat="1" x14ac:dyDescent="0.3">
      <c r="B176" s="287" t="s">
        <v>468</v>
      </c>
      <c r="C176" s="287"/>
      <c r="D176" s="287"/>
      <c r="E176" s="288"/>
      <c r="F176" s="198">
        <f t="shared" ref="F176:G176" si="20">F204+I204+L204</f>
        <v>0.127</v>
      </c>
      <c r="G176" s="199">
        <f t="shared" si="20"/>
        <v>0</v>
      </c>
      <c r="H176" s="200">
        <f t="shared" si="13"/>
        <v>0.127</v>
      </c>
      <c r="I176" s="199">
        <v>0</v>
      </c>
      <c r="J176" s="199">
        <v>0</v>
      </c>
      <c r="K176" s="200">
        <f t="shared" si="14"/>
        <v>0</v>
      </c>
      <c r="L176" s="198">
        <v>0</v>
      </c>
      <c r="M176" s="199">
        <v>0</v>
      </c>
      <c r="N176" s="200">
        <f t="shared" si="15"/>
        <v>0</v>
      </c>
      <c r="O176" s="199">
        <v>0</v>
      </c>
      <c r="P176" s="199">
        <v>0</v>
      </c>
      <c r="Q176" s="200">
        <f t="shared" si="16"/>
        <v>0</v>
      </c>
      <c r="R176" s="198">
        <v>0.1</v>
      </c>
      <c r="S176" s="199">
        <v>0</v>
      </c>
      <c r="T176" s="200">
        <f t="shared" si="17"/>
        <v>0.1</v>
      </c>
    </row>
    <row r="177" spans="2:20" s="2" customFormat="1" x14ac:dyDescent="0.3">
      <c r="B177" s="287" t="s">
        <v>469</v>
      </c>
      <c r="C177" s="287"/>
      <c r="D177" s="287"/>
      <c r="E177" s="288"/>
      <c r="F177" s="198">
        <f t="shared" ref="F177:G177" si="21">F205+I205+L205</f>
        <v>0.10500000000000001</v>
      </c>
      <c r="G177" s="199">
        <f t="shared" si="21"/>
        <v>0</v>
      </c>
      <c r="H177" s="200">
        <f t="shared" si="13"/>
        <v>0.10500000000000001</v>
      </c>
      <c r="I177" s="199">
        <v>0</v>
      </c>
      <c r="J177" s="199">
        <v>0</v>
      </c>
      <c r="K177" s="200">
        <f t="shared" si="14"/>
        <v>0</v>
      </c>
      <c r="L177" s="198">
        <v>0.2</v>
      </c>
      <c r="M177" s="199">
        <v>0</v>
      </c>
      <c r="N177" s="200">
        <f t="shared" si="15"/>
        <v>0.2</v>
      </c>
      <c r="O177" s="199">
        <v>0</v>
      </c>
      <c r="P177" s="199">
        <v>0</v>
      </c>
      <c r="Q177" s="200">
        <f t="shared" si="16"/>
        <v>0</v>
      </c>
      <c r="R177" s="198">
        <v>0</v>
      </c>
      <c r="S177" s="199">
        <v>0</v>
      </c>
      <c r="T177" s="200">
        <f t="shared" si="17"/>
        <v>0</v>
      </c>
    </row>
    <row r="178" spans="2:20" s="2" customFormat="1" x14ac:dyDescent="0.3">
      <c r="B178" s="268" t="s">
        <v>464</v>
      </c>
      <c r="C178" s="268"/>
      <c r="D178" s="268"/>
      <c r="E178" s="269"/>
      <c r="F178" s="162">
        <f>SUM(F173:F177)</f>
        <v>10231.8905</v>
      </c>
      <c r="G178" s="163">
        <f>SUM(G173:G177)</f>
        <v>17480.32056</v>
      </c>
      <c r="H178" s="164">
        <f>SUM(H173:H177)</f>
        <v>27712.211060000001</v>
      </c>
      <c r="I178" s="162">
        <f t="shared" ref="I178:T178" si="22">SUM(I173:I177)</f>
        <v>4934.08</v>
      </c>
      <c r="J178" s="163">
        <f t="shared" si="22"/>
        <v>12975.029999999999</v>
      </c>
      <c r="K178" s="164">
        <f t="shared" si="22"/>
        <v>17909.109999999997</v>
      </c>
      <c r="L178" s="162">
        <f t="shared" si="22"/>
        <v>0.4</v>
      </c>
      <c r="M178" s="163">
        <f t="shared" si="22"/>
        <v>26.4</v>
      </c>
      <c r="N178" s="164">
        <f t="shared" si="22"/>
        <v>26.799999999999997</v>
      </c>
      <c r="O178" s="162">
        <f t="shared" si="22"/>
        <v>1106</v>
      </c>
      <c r="P178" s="163">
        <f t="shared" si="22"/>
        <v>855</v>
      </c>
      <c r="Q178" s="164">
        <f t="shared" si="22"/>
        <v>1961</v>
      </c>
      <c r="R178" s="162">
        <v>0.3</v>
      </c>
      <c r="S178" s="163">
        <f t="shared" si="22"/>
        <v>19.3</v>
      </c>
      <c r="T178" s="164">
        <f t="shared" si="22"/>
        <v>19.500000000000004</v>
      </c>
    </row>
    <row r="179" spans="2:20" s="2" customFormat="1" x14ac:dyDescent="0.3">
      <c r="B179" s="268" t="s">
        <v>466</v>
      </c>
      <c r="C179" s="268"/>
      <c r="D179" s="268"/>
      <c r="E179" s="269"/>
      <c r="F179" s="163">
        <f>F207+I207+L207</f>
        <v>361.178</v>
      </c>
      <c r="G179" s="163">
        <f>G207+J207+M207</f>
        <v>525.24900000000002</v>
      </c>
      <c r="H179" s="164">
        <f>F179+G179</f>
        <v>886.42700000000002</v>
      </c>
      <c r="I179" s="163">
        <v>545.85000000000036</v>
      </c>
      <c r="J179" s="163">
        <v>408.5</v>
      </c>
      <c r="K179" s="164">
        <f>I179+J179</f>
        <v>954.35000000000036</v>
      </c>
      <c r="L179" s="162">
        <v>0.6</v>
      </c>
      <c r="M179" s="163">
        <v>7.4</v>
      </c>
      <c r="N179" s="164">
        <f>L179+M179</f>
        <v>8</v>
      </c>
      <c r="O179" s="163">
        <v>746</v>
      </c>
      <c r="P179" s="163">
        <v>217</v>
      </c>
      <c r="Q179" s="164">
        <f>O179+P179</f>
        <v>963</v>
      </c>
      <c r="R179" s="162">
        <v>0.9</v>
      </c>
      <c r="S179" s="163">
        <v>3.6</v>
      </c>
      <c r="T179" s="164">
        <f>R179+S179</f>
        <v>4.5</v>
      </c>
    </row>
    <row r="180" spans="2:20" s="2" customFormat="1" x14ac:dyDescent="0.3">
      <c r="B180" s="268" t="s">
        <v>465</v>
      </c>
      <c r="C180" s="268"/>
      <c r="D180" s="268"/>
      <c r="E180" s="269"/>
      <c r="F180" s="162">
        <f>F171+F178+F179</f>
        <v>22079.5262</v>
      </c>
      <c r="G180" s="163">
        <f>G171+G178+G179</f>
        <v>20927.572560000001</v>
      </c>
      <c r="H180" s="164">
        <f>H171+H178+H179</f>
        <v>43007.098760000001</v>
      </c>
      <c r="I180" s="162">
        <f t="shared" ref="I180:T180" si="23">I171+I178+I179</f>
        <v>10626.539999999999</v>
      </c>
      <c r="J180" s="163">
        <f t="shared" si="23"/>
        <v>14265.859999999999</v>
      </c>
      <c r="K180" s="164">
        <f t="shared" si="23"/>
        <v>24892.399999999994</v>
      </c>
      <c r="L180" s="162">
        <f t="shared" si="23"/>
        <v>3711.944</v>
      </c>
      <c r="M180" s="163">
        <f t="shared" si="23"/>
        <v>192.7</v>
      </c>
      <c r="N180" s="164">
        <f t="shared" si="23"/>
        <v>3904.6939999999995</v>
      </c>
      <c r="O180" s="162">
        <f t="shared" si="23"/>
        <v>2338</v>
      </c>
      <c r="P180" s="163">
        <f t="shared" si="23"/>
        <v>2115</v>
      </c>
      <c r="Q180" s="164">
        <f t="shared" si="23"/>
        <v>4453</v>
      </c>
      <c r="R180" s="162">
        <f t="shared" si="23"/>
        <v>166.70000000000002</v>
      </c>
      <c r="S180" s="163">
        <f t="shared" si="23"/>
        <v>148.79999999999998</v>
      </c>
      <c r="T180" s="164">
        <f t="shared" si="23"/>
        <v>315.3</v>
      </c>
    </row>
    <row r="181" spans="2:20" s="206" customFormat="1" ht="13.5" x14ac:dyDescent="0.3">
      <c r="B181" s="309" t="s">
        <v>547</v>
      </c>
      <c r="C181" s="309"/>
      <c r="D181" s="309"/>
      <c r="E181" s="309"/>
      <c r="F181" s="309"/>
      <c r="G181" s="309"/>
      <c r="H181" s="309"/>
      <c r="I181" s="309"/>
      <c r="J181" s="309"/>
      <c r="K181" s="309"/>
      <c r="L181" s="309"/>
      <c r="M181" s="309"/>
      <c r="N181" s="309"/>
    </row>
    <row r="182" spans="2:20" s="2" customFormat="1" x14ac:dyDescent="0.3"/>
    <row r="183" spans="2:20" s="1" customFormat="1" ht="13.5" x14ac:dyDescent="0.25">
      <c r="B183" s="263" t="s">
        <v>548</v>
      </c>
      <c r="C183" s="263"/>
      <c r="D183" s="263"/>
      <c r="E183" s="263"/>
      <c r="F183" s="264" t="s">
        <v>303</v>
      </c>
      <c r="G183" s="263"/>
      <c r="H183" s="265"/>
      <c r="I183" s="263" t="s">
        <v>467</v>
      </c>
      <c r="J183" s="263"/>
      <c r="K183" s="263"/>
      <c r="L183" s="264" t="s">
        <v>306</v>
      </c>
      <c r="M183" s="263"/>
      <c r="N183" s="265"/>
    </row>
    <row r="184" spans="2:20" s="1" customFormat="1" ht="13.5" x14ac:dyDescent="0.25">
      <c r="B184" s="263"/>
      <c r="C184" s="263"/>
      <c r="D184" s="263"/>
      <c r="E184" s="263"/>
      <c r="F184" s="69" t="s">
        <v>448</v>
      </c>
      <c r="G184" s="16" t="s">
        <v>449</v>
      </c>
      <c r="H184" s="70" t="s">
        <v>23</v>
      </c>
      <c r="I184" s="16" t="s">
        <v>448</v>
      </c>
      <c r="J184" s="16" t="s">
        <v>449</v>
      </c>
      <c r="K184" s="16" t="s">
        <v>23</v>
      </c>
      <c r="L184" s="69" t="s">
        <v>448</v>
      </c>
      <c r="M184" s="16" t="s">
        <v>449</v>
      </c>
      <c r="N184" s="70" t="s">
        <v>23</v>
      </c>
    </row>
    <row r="185" spans="2:20" s="2" customFormat="1" x14ac:dyDescent="0.3">
      <c r="B185" s="36" t="s">
        <v>450</v>
      </c>
      <c r="C185" s="195"/>
      <c r="D185" s="195"/>
      <c r="E185" s="195"/>
      <c r="F185" s="196"/>
      <c r="G185" s="195"/>
      <c r="H185" s="197"/>
      <c r="I185" s="195"/>
      <c r="J185" s="195"/>
      <c r="K185" s="195"/>
      <c r="L185" s="196"/>
      <c r="M185" s="195"/>
      <c r="N185" s="197"/>
    </row>
    <row r="186" spans="2:20" s="2" customFormat="1" x14ac:dyDescent="0.3">
      <c r="B186" s="287" t="s">
        <v>453</v>
      </c>
      <c r="C186" s="287"/>
      <c r="D186" s="287"/>
      <c r="E186" s="288"/>
      <c r="F186" s="198">
        <v>2484.75</v>
      </c>
      <c r="G186" s="199">
        <v>283.67</v>
      </c>
      <c r="H186" s="200">
        <f>SUM(F186:G186)</f>
        <v>2768.42</v>
      </c>
      <c r="I186" s="198">
        <v>1223.57</v>
      </c>
      <c r="J186" s="199">
        <v>0</v>
      </c>
      <c r="K186" s="200">
        <f>SUM(I186:J186)</f>
        <v>1223.57</v>
      </c>
      <c r="L186" s="201">
        <v>2972.3450000000003</v>
      </c>
      <c r="M186" s="202">
        <v>1145.3349999999998</v>
      </c>
      <c r="N186" s="200">
        <f>SUM(L186:M186)</f>
        <v>4117.68</v>
      </c>
    </row>
    <row r="187" spans="2:20" s="2" customFormat="1" x14ac:dyDescent="0.3">
      <c r="B187" s="287" t="s">
        <v>452</v>
      </c>
      <c r="C187" s="287"/>
      <c r="D187" s="287"/>
      <c r="E187" s="288"/>
      <c r="F187" s="198">
        <v>2804.41</v>
      </c>
      <c r="G187" s="199">
        <v>70.95</v>
      </c>
      <c r="H187" s="200">
        <f t="shared" ref="H187:H193" si="24">SUM(F187:G187)</f>
        <v>2875.3599999999997</v>
      </c>
      <c r="I187" s="199">
        <v>0</v>
      </c>
      <c r="J187" s="199">
        <v>0</v>
      </c>
      <c r="K187" s="200">
        <f t="shared" ref="K187:K193" si="25">SUM(I187:J187)</f>
        <v>0</v>
      </c>
      <c r="L187" s="201">
        <v>435.99969999999996</v>
      </c>
      <c r="M187" s="202">
        <v>696.77</v>
      </c>
      <c r="N187" s="200">
        <f t="shared" ref="N187:N193" si="26">SUM(L187:M187)</f>
        <v>1132.7696999999998</v>
      </c>
    </row>
    <row r="188" spans="2:20" s="2" customFormat="1" x14ac:dyDescent="0.3">
      <c r="B188" s="287" t="s">
        <v>456</v>
      </c>
      <c r="C188" s="287"/>
      <c r="D188" s="287"/>
      <c r="E188" s="288"/>
      <c r="F188" s="198">
        <v>1436.85</v>
      </c>
      <c r="G188" s="199">
        <v>158.30000000000001</v>
      </c>
      <c r="H188" s="200">
        <f t="shared" si="24"/>
        <v>1595.1499999999999</v>
      </c>
      <c r="I188" s="198">
        <v>33.906999999999996</v>
      </c>
      <c r="J188" s="199">
        <v>0</v>
      </c>
      <c r="K188" s="200">
        <f t="shared" si="25"/>
        <v>33.906999999999996</v>
      </c>
      <c r="L188" s="201">
        <v>10.595000000000001</v>
      </c>
      <c r="M188" s="202">
        <v>0</v>
      </c>
      <c r="N188" s="200">
        <f t="shared" si="26"/>
        <v>10.595000000000001</v>
      </c>
    </row>
    <row r="189" spans="2:20" s="2" customFormat="1" x14ac:dyDescent="0.3">
      <c r="B189" s="287" t="s">
        <v>451</v>
      </c>
      <c r="C189" s="287"/>
      <c r="D189" s="287"/>
      <c r="E189" s="288"/>
      <c r="F189" s="198">
        <v>25.454000000000001</v>
      </c>
      <c r="G189" s="199">
        <v>60.91</v>
      </c>
      <c r="H189" s="200">
        <f t="shared" si="24"/>
        <v>86.364000000000004</v>
      </c>
      <c r="I189" s="198">
        <v>0</v>
      </c>
      <c r="J189" s="199">
        <v>7.5979999999999999</v>
      </c>
      <c r="K189" s="200">
        <f t="shared" si="25"/>
        <v>7.5979999999999999</v>
      </c>
      <c r="L189" s="201">
        <v>0</v>
      </c>
      <c r="M189" s="202">
        <v>312.31600000000003</v>
      </c>
      <c r="N189" s="200">
        <f t="shared" si="26"/>
        <v>312.31600000000003</v>
      </c>
    </row>
    <row r="190" spans="2:20" s="2" customFormat="1" x14ac:dyDescent="0.3">
      <c r="B190" s="287" t="s">
        <v>457</v>
      </c>
      <c r="C190" s="287"/>
      <c r="D190" s="287"/>
      <c r="E190" s="288"/>
      <c r="F190" s="198">
        <v>0</v>
      </c>
      <c r="G190" s="199">
        <v>7.3999999999999996E-2</v>
      </c>
      <c r="H190" s="200">
        <f t="shared" si="24"/>
        <v>7.3999999999999996E-2</v>
      </c>
      <c r="I190" s="199">
        <v>0</v>
      </c>
      <c r="J190" s="199">
        <v>0</v>
      </c>
      <c r="K190" s="200">
        <f t="shared" si="25"/>
        <v>0</v>
      </c>
      <c r="L190" s="198">
        <v>0</v>
      </c>
      <c r="M190" s="199">
        <v>57.423999999999999</v>
      </c>
      <c r="N190" s="200">
        <f t="shared" si="26"/>
        <v>57.423999999999999</v>
      </c>
    </row>
    <row r="191" spans="2:20" s="2" customFormat="1" x14ac:dyDescent="0.3">
      <c r="B191" s="287" t="s">
        <v>455</v>
      </c>
      <c r="C191" s="287"/>
      <c r="D191" s="287"/>
      <c r="E191" s="288"/>
      <c r="F191" s="198">
        <v>1.3260000000000001</v>
      </c>
      <c r="G191" s="199">
        <v>0</v>
      </c>
      <c r="H191" s="200">
        <f t="shared" si="24"/>
        <v>1.3260000000000001</v>
      </c>
      <c r="I191" s="199">
        <v>0</v>
      </c>
      <c r="J191" s="199">
        <v>0</v>
      </c>
      <c r="K191" s="200">
        <f t="shared" si="25"/>
        <v>0</v>
      </c>
      <c r="L191" s="201">
        <v>38.091000000000001</v>
      </c>
      <c r="M191" s="202">
        <v>0</v>
      </c>
      <c r="N191" s="200">
        <f t="shared" si="26"/>
        <v>38.091000000000001</v>
      </c>
    </row>
    <row r="192" spans="2:20" s="2" customFormat="1" x14ac:dyDescent="0.3">
      <c r="B192" s="287" t="s">
        <v>458</v>
      </c>
      <c r="C192" s="287"/>
      <c r="D192" s="287"/>
      <c r="E192" s="288"/>
      <c r="F192" s="198">
        <v>0.45200000000000001</v>
      </c>
      <c r="G192" s="199">
        <v>0</v>
      </c>
      <c r="H192" s="200">
        <f t="shared" si="24"/>
        <v>0.45200000000000001</v>
      </c>
      <c r="I192" s="199">
        <v>0</v>
      </c>
      <c r="J192" s="199">
        <v>0</v>
      </c>
      <c r="K192" s="200">
        <f t="shared" si="25"/>
        <v>0</v>
      </c>
      <c r="L192" s="198">
        <v>6.77</v>
      </c>
      <c r="M192" s="199">
        <v>3.762</v>
      </c>
      <c r="N192" s="200">
        <f t="shared" si="26"/>
        <v>10.532</v>
      </c>
    </row>
    <row r="193" spans="2:14" s="2" customFormat="1" x14ac:dyDescent="0.3">
      <c r="B193" s="287" t="s">
        <v>454</v>
      </c>
      <c r="C193" s="287"/>
      <c r="D193" s="287"/>
      <c r="E193" s="288"/>
      <c r="F193" s="198">
        <v>1.25</v>
      </c>
      <c r="G193" s="199">
        <v>0</v>
      </c>
      <c r="H193" s="200">
        <f t="shared" si="24"/>
        <v>1.25</v>
      </c>
      <c r="I193" s="199">
        <v>0</v>
      </c>
      <c r="J193" s="199">
        <v>0</v>
      </c>
      <c r="K193" s="200">
        <f t="shared" si="25"/>
        <v>0</v>
      </c>
      <c r="L193" s="201">
        <v>2.1030000000000002</v>
      </c>
      <c r="M193" s="202">
        <v>0</v>
      </c>
      <c r="N193" s="200">
        <f t="shared" si="26"/>
        <v>2.1030000000000002</v>
      </c>
    </row>
    <row r="194" spans="2:14" s="2" customFormat="1" x14ac:dyDescent="0.3">
      <c r="B194" s="310" t="s">
        <v>470</v>
      </c>
      <c r="C194" s="310"/>
      <c r="D194" s="310"/>
      <c r="E194" s="311"/>
      <c r="F194" s="291">
        <v>0</v>
      </c>
      <c r="G194" s="293">
        <v>0</v>
      </c>
      <c r="H194" s="289">
        <f>SUM(F194:G195)</f>
        <v>0</v>
      </c>
      <c r="I194" s="291">
        <v>0</v>
      </c>
      <c r="J194" s="293">
        <v>0</v>
      </c>
      <c r="K194" s="289">
        <f>SUM(I194:J195)</f>
        <v>0</v>
      </c>
      <c r="L194" s="291">
        <v>8.01</v>
      </c>
      <c r="M194" s="293">
        <v>0</v>
      </c>
      <c r="N194" s="289">
        <f>SUM(L194:M195)</f>
        <v>8.01</v>
      </c>
    </row>
    <row r="195" spans="2:14" s="2" customFormat="1" x14ac:dyDescent="0.3">
      <c r="B195" s="312"/>
      <c r="C195" s="312"/>
      <c r="D195" s="312"/>
      <c r="E195" s="313"/>
      <c r="F195" s="292"/>
      <c r="G195" s="294"/>
      <c r="H195" s="290"/>
      <c r="I195" s="292"/>
      <c r="J195" s="294"/>
      <c r="K195" s="290"/>
      <c r="L195" s="292"/>
      <c r="M195" s="294"/>
      <c r="N195" s="290"/>
    </row>
    <row r="196" spans="2:14" s="2" customFormat="1" ht="16.5" customHeight="1" x14ac:dyDescent="0.3">
      <c r="B196" s="310" t="s">
        <v>549</v>
      </c>
      <c r="C196" s="310"/>
      <c r="D196" s="310"/>
      <c r="E196" s="311"/>
      <c r="F196" s="291">
        <v>0</v>
      </c>
      <c r="G196" s="293">
        <v>0</v>
      </c>
      <c r="H196" s="289">
        <f>SUM(F196:G197)</f>
        <v>0</v>
      </c>
      <c r="I196" s="291">
        <v>0</v>
      </c>
      <c r="J196" s="293">
        <v>0</v>
      </c>
      <c r="K196" s="289">
        <f>SUM(I196:J197)</f>
        <v>0</v>
      </c>
      <c r="L196" s="291">
        <v>0.57499999999999996</v>
      </c>
      <c r="M196" s="293">
        <v>0</v>
      </c>
      <c r="N196" s="289">
        <f>SUM(L196:M197)</f>
        <v>0.57499999999999996</v>
      </c>
    </row>
    <row r="197" spans="2:14" s="2" customFormat="1" x14ac:dyDescent="0.3">
      <c r="B197" s="312"/>
      <c r="C197" s="312"/>
      <c r="D197" s="312"/>
      <c r="E197" s="313"/>
      <c r="F197" s="292"/>
      <c r="G197" s="294"/>
      <c r="H197" s="290"/>
      <c r="I197" s="292"/>
      <c r="J197" s="294"/>
      <c r="K197" s="290"/>
      <c r="L197" s="292"/>
      <c r="M197" s="294"/>
      <c r="N197" s="290"/>
    </row>
    <row r="198" spans="2:14" s="2" customFormat="1" x14ac:dyDescent="0.3">
      <c r="B198" s="287" t="s">
        <v>136</v>
      </c>
      <c r="C198" s="287"/>
      <c r="D198" s="287"/>
      <c r="E198" s="288"/>
      <c r="F198" s="198">
        <v>0</v>
      </c>
      <c r="G198" s="199">
        <v>52.293999999999997</v>
      </c>
      <c r="H198" s="200">
        <f>SUM(F198:G198)</f>
        <v>52.293999999999997</v>
      </c>
      <c r="I198" s="198">
        <v>0</v>
      </c>
      <c r="J198" s="199">
        <v>72.599999999999994</v>
      </c>
      <c r="K198" s="200">
        <f>SUM(I198:J198)</f>
        <v>72.599999999999994</v>
      </c>
      <c r="L198" s="198">
        <v>0</v>
      </c>
      <c r="M198" s="199">
        <v>0</v>
      </c>
      <c r="N198" s="200">
        <f>SUM(L198:M198)</f>
        <v>0</v>
      </c>
    </row>
    <row r="199" spans="2:14" s="2" customFormat="1" x14ac:dyDescent="0.3">
      <c r="B199" s="268" t="s">
        <v>459</v>
      </c>
      <c r="C199" s="268"/>
      <c r="D199" s="268"/>
      <c r="E199" s="269"/>
      <c r="F199" s="162">
        <f t="shared" ref="F199:N199" si="27">SUM(F186:F198)</f>
        <v>6754.4920000000002</v>
      </c>
      <c r="G199" s="163">
        <f t="shared" si="27"/>
        <v>626.19799999999998</v>
      </c>
      <c r="H199" s="164">
        <f t="shared" si="27"/>
        <v>7380.6899999999987</v>
      </c>
      <c r="I199" s="162">
        <f t="shared" si="27"/>
        <v>1257.4769999999999</v>
      </c>
      <c r="J199" s="163">
        <f t="shared" si="27"/>
        <v>80.197999999999993</v>
      </c>
      <c r="K199" s="164">
        <f t="shared" si="27"/>
        <v>1337.6749999999997</v>
      </c>
      <c r="L199" s="162">
        <f t="shared" si="27"/>
        <v>3474.4886999999999</v>
      </c>
      <c r="M199" s="163">
        <f t="shared" si="27"/>
        <v>2215.607</v>
      </c>
      <c r="N199" s="164">
        <f t="shared" si="27"/>
        <v>5690.0957000000008</v>
      </c>
    </row>
    <row r="200" spans="2:14" s="2" customFormat="1" x14ac:dyDescent="0.3">
      <c r="B200" s="195" t="s">
        <v>460</v>
      </c>
      <c r="C200" s="195"/>
      <c r="D200" s="195"/>
      <c r="E200" s="195"/>
      <c r="F200" s="203"/>
      <c r="G200" s="204"/>
      <c r="H200" s="205"/>
      <c r="I200" s="204"/>
      <c r="J200" s="204"/>
      <c r="K200" s="204"/>
      <c r="L200" s="203"/>
      <c r="M200" s="204"/>
      <c r="N200" s="205"/>
    </row>
    <row r="201" spans="2:14" s="2" customFormat="1" x14ac:dyDescent="0.3">
      <c r="B201" s="287" t="s">
        <v>461</v>
      </c>
      <c r="C201" s="287"/>
      <c r="D201" s="287"/>
      <c r="E201" s="288"/>
      <c r="F201" s="198">
        <v>9132.58</v>
      </c>
      <c r="G201" s="199">
        <v>16537.38</v>
      </c>
      <c r="H201" s="200">
        <f>SUM(F201:G201)</f>
        <v>25669.96</v>
      </c>
      <c r="I201" s="198">
        <v>1061.83</v>
      </c>
      <c r="J201" s="199">
        <v>623.13</v>
      </c>
      <c r="K201" s="200">
        <f>SUM(I201:J201)</f>
        <v>1684.96</v>
      </c>
      <c r="L201" s="198">
        <v>0.26800000000000002</v>
      </c>
      <c r="M201" s="199">
        <v>124.63556</v>
      </c>
      <c r="N201" s="200">
        <f>SUM(L201:M201)</f>
        <v>124.90356</v>
      </c>
    </row>
    <row r="202" spans="2:14" s="2" customFormat="1" x14ac:dyDescent="0.3">
      <c r="B202" s="287" t="s">
        <v>463</v>
      </c>
      <c r="C202" s="287"/>
      <c r="D202" s="287"/>
      <c r="E202" s="288"/>
      <c r="F202" s="198">
        <v>0</v>
      </c>
      <c r="G202" s="199">
        <v>154.49</v>
      </c>
      <c r="H202" s="200">
        <f t="shared" ref="H202:H205" si="28">SUM(F202:G202)</f>
        <v>154.49</v>
      </c>
      <c r="I202" s="198">
        <v>0</v>
      </c>
      <c r="J202" s="199">
        <v>38.520000000000003</v>
      </c>
      <c r="K202" s="200">
        <f t="shared" ref="K202:K205" si="29">SUM(I202:J202)</f>
        <v>38.520000000000003</v>
      </c>
      <c r="L202" s="198">
        <v>0</v>
      </c>
      <c r="M202" s="199">
        <v>2.165</v>
      </c>
      <c r="N202" s="200">
        <f t="shared" ref="N202:N205" si="30">SUM(L202:M202)</f>
        <v>2.165</v>
      </c>
    </row>
    <row r="203" spans="2:14" s="2" customFormat="1" x14ac:dyDescent="0.3">
      <c r="B203" s="287" t="s">
        <v>462</v>
      </c>
      <c r="C203" s="287"/>
      <c r="D203" s="287"/>
      <c r="E203" s="288"/>
      <c r="F203" s="198">
        <v>29.83</v>
      </c>
      <c r="G203" s="199">
        <v>0</v>
      </c>
      <c r="H203" s="200">
        <f t="shared" si="28"/>
        <v>29.83</v>
      </c>
      <c r="I203" s="198">
        <v>7.0279999999999996</v>
      </c>
      <c r="J203" s="199">
        <v>0</v>
      </c>
      <c r="K203" s="200">
        <f t="shared" si="29"/>
        <v>7.0279999999999996</v>
      </c>
      <c r="L203" s="198">
        <v>0.1225</v>
      </c>
      <c r="M203" s="199">
        <v>0</v>
      </c>
      <c r="N203" s="200">
        <f t="shared" si="30"/>
        <v>0.1225</v>
      </c>
    </row>
    <row r="204" spans="2:14" s="2" customFormat="1" x14ac:dyDescent="0.3">
      <c r="B204" s="287" t="s">
        <v>468</v>
      </c>
      <c r="C204" s="287"/>
      <c r="D204" s="287"/>
      <c r="E204" s="288"/>
      <c r="F204" s="198">
        <v>0</v>
      </c>
      <c r="G204" s="199">
        <v>0</v>
      </c>
      <c r="H204" s="200">
        <f t="shared" si="28"/>
        <v>0</v>
      </c>
      <c r="I204" s="198">
        <v>0</v>
      </c>
      <c r="J204" s="199">
        <v>0</v>
      </c>
      <c r="K204" s="200">
        <f t="shared" si="29"/>
        <v>0</v>
      </c>
      <c r="L204" s="198">
        <v>0.127</v>
      </c>
      <c r="M204" s="199">
        <v>0</v>
      </c>
      <c r="N204" s="200">
        <f t="shared" si="30"/>
        <v>0.127</v>
      </c>
    </row>
    <row r="205" spans="2:14" s="2" customFormat="1" x14ac:dyDescent="0.3">
      <c r="B205" s="287" t="s">
        <v>469</v>
      </c>
      <c r="C205" s="287"/>
      <c r="D205" s="287"/>
      <c r="E205" s="288"/>
      <c r="F205" s="198">
        <v>0</v>
      </c>
      <c r="G205" s="199">
        <v>0</v>
      </c>
      <c r="H205" s="200">
        <f t="shared" si="28"/>
        <v>0</v>
      </c>
      <c r="I205" s="198">
        <v>0</v>
      </c>
      <c r="J205" s="199">
        <v>0</v>
      </c>
      <c r="K205" s="200">
        <f t="shared" si="29"/>
        <v>0</v>
      </c>
      <c r="L205" s="198">
        <v>0.10500000000000001</v>
      </c>
      <c r="M205" s="199">
        <v>0</v>
      </c>
      <c r="N205" s="200">
        <f t="shared" si="30"/>
        <v>0.10500000000000001</v>
      </c>
    </row>
    <row r="206" spans="2:14" s="2" customFormat="1" x14ac:dyDescent="0.3">
      <c r="B206" s="268" t="s">
        <v>464</v>
      </c>
      <c r="C206" s="268"/>
      <c r="D206" s="268"/>
      <c r="E206" s="269"/>
      <c r="F206" s="162">
        <f t="shared" ref="F206:N206" si="31">SUM(F201:F205)</f>
        <v>9162.41</v>
      </c>
      <c r="G206" s="163">
        <f t="shared" si="31"/>
        <v>16691.870000000003</v>
      </c>
      <c r="H206" s="164">
        <f t="shared" si="31"/>
        <v>25854.280000000002</v>
      </c>
      <c r="I206" s="162">
        <f t="shared" si="31"/>
        <v>1068.8579999999999</v>
      </c>
      <c r="J206" s="163">
        <f t="shared" si="31"/>
        <v>661.65</v>
      </c>
      <c r="K206" s="164">
        <f t="shared" si="31"/>
        <v>1730.508</v>
      </c>
      <c r="L206" s="162">
        <f t="shared" si="31"/>
        <v>0.62250000000000005</v>
      </c>
      <c r="M206" s="163">
        <f t="shared" si="31"/>
        <v>126.80056</v>
      </c>
      <c r="N206" s="164">
        <f t="shared" si="31"/>
        <v>127.42306000000001</v>
      </c>
    </row>
    <row r="207" spans="2:14" s="2" customFormat="1" x14ac:dyDescent="0.3">
      <c r="B207" s="268" t="s">
        <v>466</v>
      </c>
      <c r="C207" s="268"/>
      <c r="D207" s="268"/>
      <c r="E207" s="269"/>
      <c r="F207" s="162">
        <v>206.3</v>
      </c>
      <c r="G207" s="163">
        <v>388.71</v>
      </c>
      <c r="H207" s="164">
        <f>SUM(F207:G207)</f>
        <v>595.01</v>
      </c>
      <c r="I207" s="163">
        <v>14.87</v>
      </c>
      <c r="J207" s="163">
        <v>109.29</v>
      </c>
      <c r="K207" s="164">
        <f>SUM(I207:J207)</f>
        <v>124.16000000000001</v>
      </c>
      <c r="L207" s="162">
        <v>140.00800000000001</v>
      </c>
      <c r="M207" s="163">
        <v>27.248999999999999</v>
      </c>
      <c r="N207" s="164">
        <f>SUM(L207:M207)</f>
        <v>167.25700000000001</v>
      </c>
    </row>
    <row r="208" spans="2:14" s="2" customFormat="1" ht="14.25" customHeight="1" x14ac:dyDescent="0.3">
      <c r="B208" s="268" t="s">
        <v>465</v>
      </c>
      <c r="C208" s="268"/>
      <c r="D208" s="268"/>
      <c r="E208" s="269"/>
      <c r="F208" s="162">
        <f t="shared" ref="F208:N208" si="32">F199+F206+F207</f>
        <v>16123.201999999999</v>
      </c>
      <c r="G208" s="163">
        <f t="shared" si="32"/>
        <v>17706.778000000002</v>
      </c>
      <c r="H208" s="164">
        <f t="shared" si="32"/>
        <v>33829.980000000003</v>
      </c>
      <c r="I208" s="162">
        <f t="shared" si="32"/>
        <v>2341.2049999999999</v>
      </c>
      <c r="J208" s="163">
        <f t="shared" si="32"/>
        <v>851.13799999999992</v>
      </c>
      <c r="K208" s="164">
        <f t="shared" si="32"/>
        <v>3192.3429999999998</v>
      </c>
      <c r="L208" s="162">
        <f t="shared" si="32"/>
        <v>3615.1191999999996</v>
      </c>
      <c r="M208" s="163">
        <f t="shared" si="32"/>
        <v>2369.6565599999999</v>
      </c>
      <c r="N208" s="164">
        <f t="shared" si="32"/>
        <v>5984.7757600000004</v>
      </c>
    </row>
    <row r="209" spans="1:14" s="206" customFormat="1" ht="13.5" x14ac:dyDescent="0.3">
      <c r="B209" s="309" t="s">
        <v>547</v>
      </c>
      <c r="C209" s="309"/>
      <c r="D209" s="309"/>
      <c r="E209" s="309"/>
      <c r="F209" s="309"/>
      <c r="G209" s="309"/>
      <c r="H209" s="309"/>
      <c r="I209" s="309"/>
      <c r="J209" s="309"/>
      <c r="K209" s="309"/>
      <c r="L209" s="309"/>
      <c r="M209" s="309"/>
      <c r="N209" s="309"/>
    </row>
    <row r="210" spans="1:14" customFormat="1" ht="16.5" x14ac:dyDescent="0.3"/>
    <row r="212" spans="1:14" x14ac:dyDescent="0.3">
      <c r="A212" s="20"/>
      <c r="B212" s="21" t="s">
        <v>204</v>
      </c>
      <c r="C212" s="20"/>
      <c r="D212" s="20"/>
      <c r="E212" s="20"/>
      <c r="F212" s="20"/>
      <c r="G212" s="20"/>
      <c r="H212" s="20"/>
      <c r="I212" s="20"/>
      <c r="J212" s="20"/>
      <c r="K212" s="20"/>
      <c r="L212" s="20"/>
      <c r="M212" s="20"/>
      <c r="N212" s="20"/>
    </row>
    <row r="214" spans="1:14" ht="14.25" customHeight="1" x14ac:dyDescent="0.3">
      <c r="B214" s="271" t="s">
        <v>829</v>
      </c>
      <c r="C214" s="271"/>
      <c r="D214" s="271"/>
      <c r="E214" s="271"/>
      <c r="F214" s="271"/>
      <c r="G214" s="271"/>
      <c r="H214" s="271"/>
      <c r="I214" s="271"/>
      <c r="J214" s="271"/>
      <c r="K214" s="271"/>
      <c r="L214" s="271"/>
      <c r="M214" s="271"/>
      <c r="N214" s="271"/>
    </row>
    <row r="215" spans="1:14" ht="14.25" customHeight="1" x14ac:dyDescent="0.3">
      <c r="B215" s="271"/>
      <c r="C215" s="271"/>
      <c r="D215" s="271"/>
      <c r="E215" s="271"/>
      <c r="F215" s="271"/>
      <c r="G215" s="271"/>
      <c r="H215" s="271"/>
      <c r="I215" s="271"/>
      <c r="J215" s="271"/>
      <c r="K215" s="271"/>
      <c r="L215" s="271"/>
      <c r="M215" s="271"/>
      <c r="N215" s="271"/>
    </row>
    <row r="216" spans="1:14" x14ac:dyDescent="0.3">
      <c r="B216" s="271"/>
      <c r="C216" s="271"/>
      <c r="D216" s="271"/>
      <c r="E216" s="271"/>
      <c r="F216" s="271"/>
      <c r="G216" s="271"/>
      <c r="H216" s="271"/>
      <c r="I216" s="271"/>
      <c r="J216" s="271"/>
      <c r="K216" s="271"/>
      <c r="L216" s="271"/>
      <c r="M216" s="271"/>
      <c r="N216" s="271"/>
    </row>
    <row r="217" spans="1:14" x14ac:dyDescent="0.3">
      <c r="B217" s="271"/>
      <c r="C217" s="271"/>
      <c r="D217" s="271"/>
      <c r="E217" s="271"/>
      <c r="F217" s="271"/>
      <c r="G217" s="271"/>
      <c r="H217" s="271"/>
      <c r="I217" s="271"/>
      <c r="J217" s="271"/>
      <c r="K217" s="271"/>
      <c r="L217" s="271"/>
      <c r="M217" s="271"/>
      <c r="N217" s="271"/>
    </row>
  </sheetData>
  <sheetProtection algorithmName="SHA-512" hashValue="lHGLZTv7D2n2dPojyhgVA7udgowTl8JjkFG2ODIZeng6PFOr1BPeV7GSlQCy96xcVshDpPek5V6mnkKnjzfvsg==" saltValue="0Yc7yrP4BmsHCw38BJ1y0w==" spinCount="100000" sheet="1" objects="1" scenarios="1"/>
  <mergeCells count="190">
    <mergeCell ref="B149:N152"/>
    <mergeCell ref="S168:S169"/>
    <mergeCell ref="T168:T169"/>
    <mergeCell ref="B173:E173"/>
    <mergeCell ref="B174:E174"/>
    <mergeCell ref="B175:E175"/>
    <mergeCell ref="S166:S167"/>
    <mergeCell ref="T166:T167"/>
    <mergeCell ref="B168:E169"/>
    <mergeCell ref="F168:F169"/>
    <mergeCell ref="G168:G169"/>
    <mergeCell ref="H168:H169"/>
    <mergeCell ref="I168:I169"/>
    <mergeCell ref="J168:J169"/>
    <mergeCell ref="K168:K169"/>
    <mergeCell ref="L168:L169"/>
    <mergeCell ref="M168:M169"/>
    <mergeCell ref="N168:N169"/>
    <mergeCell ref="O168:O169"/>
    <mergeCell ref="P168:P169"/>
    <mergeCell ref="Q168:Q169"/>
    <mergeCell ref="R168:R169"/>
    <mergeCell ref="B166:E167"/>
    <mergeCell ref="F166:F167"/>
    <mergeCell ref="G166:G167"/>
    <mergeCell ref="H166:H167"/>
    <mergeCell ref="O154:T154"/>
    <mergeCell ref="F155:H155"/>
    <mergeCell ref="I155:K155"/>
    <mergeCell ref="L155:N155"/>
    <mergeCell ref="O155:Q155"/>
    <mergeCell ref="R155:T155"/>
    <mergeCell ref="B154:E156"/>
    <mergeCell ref="F154:H154"/>
    <mergeCell ref="I154:N154"/>
    <mergeCell ref="N166:N167"/>
    <mergeCell ref="O166:O167"/>
    <mergeCell ref="P166:P167"/>
    <mergeCell ref="Q166:Q167"/>
    <mergeCell ref="R166:R167"/>
    <mergeCell ref="I166:I167"/>
    <mergeCell ref="J166:J167"/>
    <mergeCell ref="K166:K167"/>
    <mergeCell ref="L166:L167"/>
    <mergeCell ref="M166:M167"/>
    <mergeCell ref="B199:E199"/>
    <mergeCell ref="B192:E192"/>
    <mergeCell ref="B191:E191"/>
    <mergeCell ref="B209:N209"/>
    <mergeCell ref="B194:E195"/>
    <mergeCell ref="F194:F195"/>
    <mergeCell ref="G194:G195"/>
    <mergeCell ref="H194:H195"/>
    <mergeCell ref="I194:I195"/>
    <mergeCell ref="J194:J195"/>
    <mergeCell ref="K194:K195"/>
    <mergeCell ref="L194:L195"/>
    <mergeCell ref="M194:M195"/>
    <mergeCell ref="N194:N195"/>
    <mergeCell ref="B196:E197"/>
    <mergeCell ref="F196:F197"/>
    <mergeCell ref="G196:G197"/>
    <mergeCell ref="M196:M197"/>
    <mergeCell ref="N196:N197"/>
    <mergeCell ref="B202:E202"/>
    <mergeCell ref="B203:E203"/>
    <mergeCell ref="B204:E204"/>
    <mergeCell ref="B201:E201"/>
    <mergeCell ref="K196:K197"/>
    <mergeCell ref="L196:L197"/>
    <mergeCell ref="B176:E176"/>
    <mergeCell ref="B177:E177"/>
    <mergeCell ref="B178:E178"/>
    <mergeCell ref="B179:E179"/>
    <mergeCell ref="B183:E184"/>
    <mergeCell ref="F183:H183"/>
    <mergeCell ref="I183:K183"/>
    <mergeCell ref="L183:N183"/>
    <mergeCell ref="B180:E180"/>
    <mergeCell ref="B181:N181"/>
    <mergeCell ref="B187:E187"/>
    <mergeCell ref="B186:E186"/>
    <mergeCell ref="B193:E193"/>
    <mergeCell ref="B9:N10"/>
    <mergeCell ref="M12:N13"/>
    <mergeCell ref="B12:E13"/>
    <mergeCell ref="F12:F13"/>
    <mergeCell ref="G12:G13"/>
    <mergeCell ref="H12:L13"/>
    <mergeCell ref="M19:N19"/>
    <mergeCell ref="H20:L21"/>
    <mergeCell ref="G20:G21"/>
    <mergeCell ref="F19:F21"/>
    <mergeCell ref="B19:E21"/>
    <mergeCell ref="M20:N21"/>
    <mergeCell ref="H15:L15"/>
    <mergeCell ref="M15:N15"/>
    <mergeCell ref="H16:L18"/>
    <mergeCell ref="M16:N18"/>
    <mergeCell ref="G16:G18"/>
    <mergeCell ref="F15:F18"/>
    <mergeCell ref="B15:E18"/>
    <mergeCell ref="H19:L19"/>
    <mergeCell ref="H27:L28"/>
    <mergeCell ref="M27:N28"/>
    <mergeCell ref="G27:G28"/>
    <mergeCell ref="H29:L29"/>
    <mergeCell ref="M29:N29"/>
    <mergeCell ref="F27:F29"/>
    <mergeCell ref="B27:E29"/>
    <mergeCell ref="H22:L24"/>
    <mergeCell ref="M22:N24"/>
    <mergeCell ref="G22:G24"/>
    <mergeCell ref="H25:L26"/>
    <mergeCell ref="M25:N26"/>
    <mergeCell ref="G25:G26"/>
    <mergeCell ref="F22:F26"/>
    <mergeCell ref="B22:E26"/>
    <mergeCell ref="M34:N34"/>
    <mergeCell ref="B34:E34"/>
    <mergeCell ref="B45:N60"/>
    <mergeCell ref="B65:N77"/>
    <mergeCell ref="H30:L31"/>
    <mergeCell ref="M30:N31"/>
    <mergeCell ref="G30:G31"/>
    <mergeCell ref="H32:L32"/>
    <mergeCell ref="M32:N32"/>
    <mergeCell ref="B30:E32"/>
    <mergeCell ref="F30:F32"/>
    <mergeCell ref="B35:N39"/>
    <mergeCell ref="J79:K79"/>
    <mergeCell ref="B79:I79"/>
    <mergeCell ref="J81:K81"/>
    <mergeCell ref="J82:K82"/>
    <mergeCell ref="J83:K83"/>
    <mergeCell ref="J84:K84"/>
    <mergeCell ref="J86:K86"/>
    <mergeCell ref="J87:K87"/>
    <mergeCell ref="H34:L34"/>
    <mergeCell ref="B95:H96"/>
    <mergeCell ref="I95:K95"/>
    <mergeCell ref="L95:N95"/>
    <mergeCell ref="B97:H97"/>
    <mergeCell ref="B98:H98"/>
    <mergeCell ref="B99:H99"/>
    <mergeCell ref="B81:I81"/>
    <mergeCell ref="B82:I82"/>
    <mergeCell ref="B83:I83"/>
    <mergeCell ref="B84:I84"/>
    <mergeCell ref="B86:I86"/>
    <mergeCell ref="B87:I87"/>
    <mergeCell ref="B88:N90"/>
    <mergeCell ref="M83:M84"/>
    <mergeCell ref="B116:I116"/>
    <mergeCell ref="B117:I117"/>
    <mergeCell ref="B118:I118"/>
    <mergeCell ref="B119:I119"/>
    <mergeCell ref="B120:I120"/>
    <mergeCell ref="B121:I121"/>
    <mergeCell ref="B100:H100"/>
    <mergeCell ref="B101:H101"/>
    <mergeCell ref="B102:H102"/>
    <mergeCell ref="B107:N108"/>
    <mergeCell ref="B114:I115"/>
    <mergeCell ref="K114:L114"/>
    <mergeCell ref="M114:N114"/>
    <mergeCell ref="B126:N131"/>
    <mergeCell ref="B136:N142"/>
    <mergeCell ref="B214:N217"/>
    <mergeCell ref="B170:E170"/>
    <mergeCell ref="B161:E161"/>
    <mergeCell ref="B162:E162"/>
    <mergeCell ref="B163:E163"/>
    <mergeCell ref="B164:E164"/>
    <mergeCell ref="B165:E165"/>
    <mergeCell ref="B158:E158"/>
    <mergeCell ref="B159:E159"/>
    <mergeCell ref="B160:E160"/>
    <mergeCell ref="B171:E171"/>
    <mergeCell ref="B198:E198"/>
    <mergeCell ref="B205:E205"/>
    <mergeCell ref="B206:E206"/>
    <mergeCell ref="H196:H197"/>
    <mergeCell ref="I196:I197"/>
    <mergeCell ref="B190:E190"/>
    <mergeCell ref="B189:E189"/>
    <mergeCell ref="B188:E188"/>
    <mergeCell ref="B207:E207"/>
    <mergeCell ref="B208:E208"/>
    <mergeCell ref="J196:J197"/>
  </mergeCells>
  <hyperlinks>
    <hyperlink ref="B1" location="Início!A1" display="Início" xr:uid="{2780F2D3-720D-460F-92A4-D4032DA3A5A0}"/>
    <hyperlink ref="A1" location="Início!A1" display="Início!A1" xr:uid="{6C24A526-2A04-4465-945F-BF48C6832BF9}"/>
    <hyperlink ref="C1" location="GRI!A1" display="Índice GRI" xr:uid="{2C738068-CA6B-4C74-A322-B8F65D131421}"/>
    <hyperlink ref="D1" location="SASB!A1" display="Índice SASB" xr:uid="{73AFAC9E-BF88-4C6C-92C6-D8470983E721}"/>
    <hyperlink ref="E1" location="TCFD!A1" display="Índice TCFD" xr:uid="{555ECD24-8A96-4154-B7EF-FECB83AEEF78}"/>
    <hyperlink ref="F1" location="Clima!A1" display="Mudanças climáticas" xr:uid="{C0E542E6-0813-4554-B41B-F0498F983CA7}"/>
    <hyperlink ref="G1" location="Água!A1" display="Água e efluentes" xr:uid="{7DE6EA2B-FAD3-4047-832B-8161EBF9CA8B}"/>
    <hyperlink ref="H1" location="GestãoAmbiental!A1" display="Gestão ambiental" xr:uid="{530FA483-F97D-418E-848B-286D7D4CC18A}"/>
    <hyperlink ref="I1" location="Talentos!A1" display="Gestão de talentos" xr:uid="{22B94CF6-87E0-4908-B0DF-28BF6E7B8E53}"/>
    <hyperlink ref="J1" location="ImpactoSocioeconômico!A1" display="Impacto socioeconômico" xr:uid="{A73889D8-8387-4DEF-B587-1F1EC667EEA6}"/>
    <hyperlink ref="K1" location="DireitosHumanos!A1" display="Direitos humanos" xr:uid="{4AAF43C8-DCEF-4318-8C52-894E4655BD62}"/>
    <hyperlink ref="L1" location="Segurança!A1" display="Segurança" xr:uid="{D7367708-4816-4D1E-ADF1-A857BF4DBB63}"/>
    <hyperlink ref="M1" location="Ativos!A1" display="Gestão dos ativos" xr:uid="{104A4625-EC79-494B-84F5-30BE73A5516C}"/>
    <hyperlink ref="N1" location="Ética!A1" display="Ética e integridade" xr:uid="{274595BE-2ADA-4B13-9BEF-D070B9FC41A5}"/>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A0AB8-7C05-496A-A42C-A2E0BA2FBA19}">
  <dimension ref="A1:U218"/>
  <sheetViews>
    <sheetView showGridLines="0" zoomScaleNormal="100" workbookViewId="0"/>
  </sheetViews>
  <sheetFormatPr defaultColWidth="9" defaultRowHeight="14.25" x14ac:dyDescent="0.3"/>
  <cols>
    <col min="1" max="5" width="6.875" style="18" customWidth="1"/>
    <col min="6" max="21" width="13.75" style="18" customWidth="1"/>
    <col min="22" max="16384" width="9" style="18"/>
  </cols>
  <sheetData>
    <row r="1" spans="1:21" s="5" customFormat="1" ht="33.75" x14ac:dyDescent="0.3">
      <c r="A1" s="182" t="e" vm="1">
        <v>#VALUE!</v>
      </c>
      <c r="B1" s="12" t="s">
        <v>0</v>
      </c>
      <c r="C1" s="12" t="s">
        <v>10</v>
      </c>
      <c r="D1" s="12" t="s">
        <v>11</v>
      </c>
      <c r="E1" s="12" t="s">
        <v>12</v>
      </c>
      <c r="F1" s="12" t="s">
        <v>1</v>
      </c>
      <c r="G1" s="12" t="s">
        <v>2</v>
      </c>
      <c r="H1" s="12" t="s">
        <v>3</v>
      </c>
      <c r="I1" s="12" t="s">
        <v>4</v>
      </c>
      <c r="J1" s="12" t="s">
        <v>5</v>
      </c>
      <c r="K1" s="12" t="s">
        <v>6</v>
      </c>
      <c r="L1" s="12" t="s">
        <v>7</v>
      </c>
      <c r="M1" s="12" t="s">
        <v>8</v>
      </c>
      <c r="N1" s="12" t="s">
        <v>9</v>
      </c>
      <c r="O1" s="13"/>
      <c r="S1" s="6"/>
    </row>
    <row r="4" spans="1:21" ht="20.25" x14ac:dyDescent="0.3">
      <c r="B4" s="14" t="s">
        <v>115</v>
      </c>
    </row>
    <row r="6" spans="1:21" s="19" customFormat="1" ht="38.25" x14ac:dyDescent="0.3">
      <c r="B6" s="19" t="e" vm="9">
        <v>#VALUE!</v>
      </c>
      <c r="C6" s="19" t="e" vm="10">
        <v>#VALUE!</v>
      </c>
    </row>
    <row r="9" spans="1:21" x14ac:dyDescent="0.3">
      <c r="A9" s="20"/>
      <c r="B9" s="21" t="s">
        <v>20</v>
      </c>
      <c r="C9" s="20"/>
      <c r="D9" s="20"/>
      <c r="E9" s="20"/>
      <c r="F9" s="20"/>
      <c r="G9" s="20"/>
      <c r="H9" s="20"/>
      <c r="I9" s="20"/>
      <c r="J9" s="20"/>
      <c r="K9" s="20"/>
      <c r="L9" s="20"/>
      <c r="M9" s="20"/>
      <c r="N9" s="20"/>
    </row>
    <row r="11" spans="1:21" x14ac:dyDescent="0.3">
      <c r="B11" s="238" t="s">
        <v>551</v>
      </c>
      <c r="C11" s="238"/>
      <c r="D11" s="238"/>
      <c r="E11" s="238"/>
      <c r="F11" s="238"/>
      <c r="G11" s="238"/>
      <c r="H11" s="238"/>
      <c r="I11" s="238"/>
      <c r="J11" s="238"/>
      <c r="K11" s="238"/>
      <c r="L11" s="238"/>
      <c r="M11" s="238"/>
      <c r="N11" s="238"/>
    </row>
    <row r="12" spans="1:21" x14ac:dyDescent="0.3">
      <c r="B12" s="238"/>
      <c r="C12" s="238"/>
      <c r="D12" s="238"/>
      <c r="E12" s="238"/>
      <c r="F12" s="238"/>
      <c r="G12" s="238"/>
      <c r="H12" s="238"/>
      <c r="I12" s="238"/>
      <c r="J12" s="238"/>
      <c r="K12" s="238"/>
      <c r="L12" s="238"/>
      <c r="M12" s="238"/>
      <c r="N12" s="238"/>
    </row>
    <row r="14" spans="1:21" s="47" customFormat="1" ht="13.5" x14ac:dyDescent="0.3">
      <c r="B14" s="274" t="s">
        <v>30</v>
      </c>
      <c r="C14" s="274"/>
      <c r="D14" s="274"/>
      <c r="E14" s="274"/>
      <c r="F14" s="295">
        <v>2024</v>
      </c>
      <c r="G14" s="262"/>
      <c r="H14" s="296"/>
      <c r="I14" s="295">
        <v>2023</v>
      </c>
      <c r="J14" s="262"/>
      <c r="K14" s="262"/>
      <c r="L14" s="262"/>
      <c r="M14" s="262"/>
      <c r="N14" s="262"/>
      <c r="O14" s="296"/>
      <c r="P14" s="295">
        <v>2022</v>
      </c>
      <c r="Q14" s="262"/>
      <c r="R14" s="262"/>
      <c r="S14" s="262"/>
      <c r="T14" s="262"/>
      <c r="U14" s="296"/>
    </row>
    <row r="15" spans="1:21" s="47" customFormat="1" ht="13.5" x14ac:dyDescent="0.3">
      <c r="B15" s="334"/>
      <c r="C15" s="334"/>
      <c r="D15" s="334"/>
      <c r="E15" s="334"/>
      <c r="F15" s="295" t="s">
        <v>519</v>
      </c>
      <c r="G15" s="262"/>
      <c r="H15" s="296"/>
      <c r="I15" s="295" t="s">
        <v>24</v>
      </c>
      <c r="J15" s="262"/>
      <c r="K15" s="296"/>
      <c r="L15" s="295" t="s">
        <v>25</v>
      </c>
      <c r="M15" s="262"/>
      <c r="N15" s="262"/>
      <c r="O15" s="296"/>
      <c r="P15" s="295" t="s">
        <v>24</v>
      </c>
      <c r="Q15" s="262"/>
      <c r="R15" s="296"/>
      <c r="S15" s="295" t="s">
        <v>25</v>
      </c>
      <c r="T15" s="262"/>
      <c r="U15" s="296"/>
    </row>
    <row r="16" spans="1:21" s="47" customFormat="1" ht="13.5" x14ac:dyDescent="0.3">
      <c r="B16" s="334"/>
      <c r="C16" s="334"/>
      <c r="D16" s="334"/>
      <c r="E16" s="334"/>
      <c r="F16" s="33" t="s">
        <v>21</v>
      </c>
      <c r="G16" s="34" t="s">
        <v>22</v>
      </c>
      <c r="H16" s="35" t="s">
        <v>23</v>
      </c>
      <c r="I16" s="33" t="s">
        <v>21</v>
      </c>
      <c r="J16" s="34" t="s">
        <v>22</v>
      </c>
      <c r="K16" s="35" t="s">
        <v>23</v>
      </c>
      <c r="L16" s="33" t="s">
        <v>21</v>
      </c>
      <c r="M16" s="34" t="s">
        <v>22</v>
      </c>
      <c r="N16" s="34" t="s">
        <v>33</v>
      </c>
      <c r="O16" s="35" t="s">
        <v>23</v>
      </c>
      <c r="P16" s="33" t="s">
        <v>21</v>
      </c>
      <c r="Q16" s="34" t="s">
        <v>22</v>
      </c>
      <c r="R16" s="35" t="s">
        <v>23</v>
      </c>
      <c r="S16" s="33" t="s">
        <v>21</v>
      </c>
      <c r="T16" s="34" t="s">
        <v>22</v>
      </c>
      <c r="U16" s="35" t="s">
        <v>23</v>
      </c>
    </row>
    <row r="17" spans="2:21" x14ac:dyDescent="0.3">
      <c r="B17" s="36" t="s">
        <v>27</v>
      </c>
      <c r="C17" s="36"/>
      <c r="D17" s="36"/>
      <c r="E17" s="36"/>
      <c r="F17" s="37"/>
      <c r="G17" s="36"/>
      <c r="H17" s="38"/>
      <c r="I17" s="37"/>
      <c r="J17" s="36"/>
      <c r="K17" s="38"/>
      <c r="L17" s="37"/>
      <c r="M17" s="36"/>
      <c r="N17" s="36"/>
      <c r="O17" s="38"/>
      <c r="P17" s="37"/>
      <c r="Q17" s="36"/>
      <c r="R17" s="38"/>
      <c r="S17" s="37"/>
      <c r="T17" s="36"/>
      <c r="U17" s="38"/>
    </row>
    <row r="18" spans="2:21" x14ac:dyDescent="0.3">
      <c r="B18" s="247" t="s">
        <v>26</v>
      </c>
      <c r="C18" s="247"/>
      <c r="D18" s="247"/>
      <c r="E18" s="247"/>
      <c r="F18" s="29">
        <v>544</v>
      </c>
      <c r="G18" s="24">
        <v>116</v>
      </c>
      <c r="H18" s="30">
        <f>SUM(F18:G18)</f>
        <v>660</v>
      </c>
      <c r="I18" s="29">
        <v>350</v>
      </c>
      <c r="J18" s="24">
        <v>89</v>
      </c>
      <c r="K18" s="30">
        <f>SUM(I18:J18)</f>
        <v>439</v>
      </c>
      <c r="L18" s="29">
        <v>1</v>
      </c>
      <c r="M18" s="24">
        <v>1</v>
      </c>
      <c r="N18" s="45">
        <v>0</v>
      </c>
      <c r="O18" s="30">
        <f>SUM(L18:N18)</f>
        <v>2</v>
      </c>
      <c r="P18" s="29">
        <v>163</v>
      </c>
      <c r="Q18" s="24">
        <v>39</v>
      </c>
      <c r="R18" s="30">
        <f>SUM(P18:Q18)</f>
        <v>202</v>
      </c>
      <c r="S18" s="29">
        <v>1</v>
      </c>
      <c r="T18" s="24">
        <v>1</v>
      </c>
      <c r="U18" s="30">
        <f>SUM(S18:T18)</f>
        <v>2</v>
      </c>
    </row>
    <row r="19" spans="2:21" ht="16.5" x14ac:dyDescent="0.3">
      <c r="B19" s="247" t="s">
        <v>31</v>
      </c>
      <c r="C19" s="247"/>
      <c r="D19" s="247"/>
      <c r="E19" s="247"/>
      <c r="F19" s="29">
        <v>1</v>
      </c>
      <c r="G19" s="24">
        <v>2</v>
      </c>
      <c r="H19" s="30">
        <f t="shared" ref="H19:H20" si="0">SUM(F19:G19)</f>
        <v>3</v>
      </c>
      <c r="I19" s="29">
        <v>13</v>
      </c>
      <c r="J19" s="24">
        <v>3</v>
      </c>
      <c r="K19" s="30">
        <f t="shared" ref="K19:K20" si="1">SUM(I19:J19)</f>
        <v>16</v>
      </c>
      <c r="L19" s="29">
        <v>0</v>
      </c>
      <c r="M19" s="24">
        <v>0</v>
      </c>
      <c r="N19" s="45">
        <f t="shared" ref="N19" si="2">SUM(L19:M19)</f>
        <v>0</v>
      </c>
      <c r="O19" s="30">
        <f>SUM(L19:N19)</f>
        <v>0</v>
      </c>
      <c r="P19" s="29">
        <v>1</v>
      </c>
      <c r="Q19" s="24">
        <v>0</v>
      </c>
      <c r="R19" s="30">
        <f t="shared" ref="R19:R20" si="3">SUM(P19:Q19)</f>
        <v>1</v>
      </c>
      <c r="S19" s="29">
        <v>0</v>
      </c>
      <c r="T19" s="24">
        <v>0</v>
      </c>
      <c r="U19" s="30">
        <f>SUM(S19:T19)</f>
        <v>0</v>
      </c>
    </row>
    <row r="20" spans="2:21" x14ac:dyDescent="0.3">
      <c r="B20" s="270" t="s">
        <v>23</v>
      </c>
      <c r="C20" s="270"/>
      <c r="D20" s="270"/>
      <c r="E20" s="270"/>
      <c r="F20" s="31">
        <f>SUM(F18:F19)</f>
        <v>545</v>
      </c>
      <c r="G20" s="32">
        <f>SUM(G18:G19)</f>
        <v>118</v>
      </c>
      <c r="H20" s="30">
        <f t="shared" si="0"/>
        <v>663</v>
      </c>
      <c r="I20" s="31">
        <f>SUM(I18:I19)</f>
        <v>363</v>
      </c>
      <c r="J20" s="32">
        <f>SUM(J18:J19)</f>
        <v>92</v>
      </c>
      <c r="K20" s="30">
        <f t="shared" si="1"/>
        <v>455</v>
      </c>
      <c r="L20" s="31">
        <f>SUM(L18:L19)</f>
        <v>1</v>
      </c>
      <c r="M20" s="32">
        <f>SUM(M18:M19)</f>
        <v>1</v>
      </c>
      <c r="N20" s="32">
        <f>SUM(N18:N19)</f>
        <v>0</v>
      </c>
      <c r="O20" s="30">
        <f>SUM(L20:N20)</f>
        <v>2</v>
      </c>
      <c r="P20" s="31">
        <f>SUM(P18:P19)</f>
        <v>164</v>
      </c>
      <c r="Q20" s="32">
        <f>SUM(Q18:Q19)</f>
        <v>39</v>
      </c>
      <c r="R20" s="30">
        <f t="shared" si="3"/>
        <v>203</v>
      </c>
      <c r="S20" s="31">
        <f>SUM(S18:S19)</f>
        <v>1</v>
      </c>
      <c r="T20" s="32">
        <f>SUM(T18:T19)</f>
        <v>1</v>
      </c>
      <c r="U20" s="30">
        <f>SUM(S20:T20)</f>
        <v>2</v>
      </c>
    </row>
    <row r="21" spans="2:21" x14ac:dyDescent="0.3">
      <c r="B21" s="36" t="s">
        <v>28</v>
      </c>
      <c r="C21" s="36"/>
      <c r="D21" s="36"/>
      <c r="E21" s="36"/>
      <c r="F21" s="39"/>
      <c r="G21" s="40"/>
      <c r="H21" s="41"/>
      <c r="I21" s="39"/>
      <c r="J21" s="40"/>
      <c r="K21" s="41"/>
      <c r="L21" s="39"/>
      <c r="M21" s="40"/>
      <c r="N21" s="46"/>
      <c r="O21" s="41"/>
      <c r="P21" s="39"/>
      <c r="Q21" s="40"/>
      <c r="R21" s="41"/>
      <c r="S21" s="39"/>
      <c r="T21" s="40"/>
      <c r="U21" s="41"/>
    </row>
    <row r="22" spans="2:21" x14ac:dyDescent="0.3">
      <c r="B22" s="247" t="s">
        <v>26</v>
      </c>
      <c r="C22" s="247"/>
      <c r="D22" s="247"/>
      <c r="E22" s="247"/>
      <c r="F22" s="29">
        <v>256</v>
      </c>
      <c r="G22" s="24">
        <v>199</v>
      </c>
      <c r="H22" s="30">
        <f>SUM(F22:G22)</f>
        <v>455</v>
      </c>
      <c r="I22" s="29">
        <v>187</v>
      </c>
      <c r="J22" s="24">
        <v>131</v>
      </c>
      <c r="K22" s="30">
        <f>SUM(I22:J22)</f>
        <v>318</v>
      </c>
      <c r="L22" s="29">
        <v>86</v>
      </c>
      <c r="M22" s="24">
        <v>69</v>
      </c>
      <c r="N22" s="24">
        <v>4</v>
      </c>
      <c r="O22" s="30">
        <f>SUM(L22:N22)</f>
        <v>159</v>
      </c>
      <c r="P22" s="29">
        <v>196</v>
      </c>
      <c r="Q22" s="24">
        <v>101</v>
      </c>
      <c r="R22" s="30">
        <f>SUM(P22:Q22)</f>
        <v>297</v>
      </c>
      <c r="S22" s="29">
        <v>86</v>
      </c>
      <c r="T22" s="24">
        <v>62</v>
      </c>
      <c r="U22" s="30">
        <f>SUM(S22:T22)</f>
        <v>148</v>
      </c>
    </row>
    <row r="23" spans="2:21" ht="16.5" x14ac:dyDescent="0.3">
      <c r="B23" s="247" t="s">
        <v>31</v>
      </c>
      <c r="C23" s="247"/>
      <c r="D23" s="247"/>
      <c r="E23" s="247"/>
      <c r="F23" s="29">
        <v>6</v>
      </c>
      <c r="G23" s="24">
        <v>2</v>
      </c>
      <c r="H23" s="30">
        <f t="shared" ref="H23" si="4">SUM(F23:G23)</f>
        <v>8</v>
      </c>
      <c r="I23" s="29">
        <v>5</v>
      </c>
      <c r="J23" s="24">
        <v>2</v>
      </c>
      <c r="K23" s="30">
        <f t="shared" ref="K23" si="5">SUM(I23:J23)</f>
        <v>7</v>
      </c>
      <c r="L23" s="29">
        <v>0</v>
      </c>
      <c r="M23" s="24">
        <v>1</v>
      </c>
      <c r="N23" s="24">
        <v>1</v>
      </c>
      <c r="O23" s="30">
        <f>SUM(L23:N23)</f>
        <v>2</v>
      </c>
      <c r="P23" s="29">
        <v>6</v>
      </c>
      <c r="Q23" s="24">
        <v>0</v>
      </c>
      <c r="R23" s="30">
        <f t="shared" ref="R23:R24" si="6">SUM(P23:Q23)</f>
        <v>6</v>
      </c>
      <c r="S23" s="29">
        <v>1</v>
      </c>
      <c r="T23" s="24">
        <v>1</v>
      </c>
      <c r="U23" s="30">
        <f>SUM(S23:T23)</f>
        <v>2</v>
      </c>
    </row>
    <row r="24" spans="2:21" x14ac:dyDescent="0.3">
      <c r="B24" s="270" t="s">
        <v>23</v>
      </c>
      <c r="C24" s="270"/>
      <c r="D24" s="270"/>
      <c r="E24" s="270"/>
      <c r="F24" s="31">
        <f>SUM(F22:F23)</f>
        <v>262</v>
      </c>
      <c r="G24" s="32">
        <f>SUM(G22:G23)</f>
        <v>201</v>
      </c>
      <c r="H24" s="30">
        <f t="shared" ref="H24" si="7">SUM(F24:G24)</f>
        <v>463</v>
      </c>
      <c r="I24" s="31">
        <f>SUM(I22:I23)</f>
        <v>192</v>
      </c>
      <c r="J24" s="32">
        <f>SUM(J22:J23)</f>
        <v>133</v>
      </c>
      <c r="K24" s="30">
        <f t="shared" ref="K24" si="8">SUM(I24:J24)</f>
        <v>325</v>
      </c>
      <c r="L24" s="31">
        <f>SUM(L22:L23)</f>
        <v>86</v>
      </c>
      <c r="M24" s="32">
        <f>SUM(M22:M23)</f>
        <v>70</v>
      </c>
      <c r="N24" s="32">
        <f>SUM(N22:N23)</f>
        <v>5</v>
      </c>
      <c r="O24" s="30">
        <f>SUM(L24:N24)</f>
        <v>161</v>
      </c>
      <c r="P24" s="31">
        <f>SUM(P22:P23)</f>
        <v>202</v>
      </c>
      <c r="Q24" s="32">
        <f>SUM(Q22:Q23)</f>
        <v>101</v>
      </c>
      <c r="R24" s="30">
        <f t="shared" si="6"/>
        <v>303</v>
      </c>
      <c r="S24" s="31">
        <f>SUM(S22:S23)</f>
        <v>87</v>
      </c>
      <c r="T24" s="32">
        <f>SUM(T22:T23)</f>
        <v>63</v>
      </c>
      <c r="U24" s="30">
        <f>SUM(S24:T24)</f>
        <v>150</v>
      </c>
    </row>
    <row r="25" spans="2:21" x14ac:dyDescent="0.3">
      <c r="B25" s="36" t="s">
        <v>29</v>
      </c>
      <c r="C25" s="36"/>
      <c r="D25" s="36"/>
      <c r="E25" s="36"/>
      <c r="F25" s="39"/>
      <c r="G25" s="40"/>
      <c r="H25" s="41"/>
      <c r="I25" s="39"/>
      <c r="J25" s="40"/>
      <c r="K25" s="41"/>
      <c r="L25" s="39"/>
      <c r="M25" s="40"/>
      <c r="N25" s="46"/>
      <c r="O25" s="41"/>
      <c r="P25" s="39"/>
      <c r="Q25" s="40"/>
      <c r="R25" s="41"/>
      <c r="S25" s="39"/>
      <c r="T25" s="40"/>
      <c r="U25" s="41"/>
    </row>
    <row r="26" spans="2:21" x14ac:dyDescent="0.3">
      <c r="B26" s="270" t="s">
        <v>26</v>
      </c>
      <c r="C26" s="270"/>
      <c r="D26" s="270"/>
      <c r="E26" s="270"/>
      <c r="F26" s="31">
        <f t="shared" ref="F26:G28" si="9">F18+F22</f>
        <v>800</v>
      </c>
      <c r="G26" s="32">
        <f t="shared" si="9"/>
        <v>315</v>
      </c>
      <c r="H26" s="25">
        <f>SUM(F26:G26)</f>
        <v>1115</v>
      </c>
      <c r="I26" s="31">
        <f t="shared" ref="I26:J28" si="10">I18+I22</f>
        <v>537</v>
      </c>
      <c r="J26" s="32">
        <f t="shared" si="10"/>
        <v>220</v>
      </c>
      <c r="K26" s="25">
        <f>SUM(I26:J26)</f>
        <v>757</v>
      </c>
      <c r="L26" s="31">
        <f t="shared" ref="L26:N28" si="11">L18+L22</f>
        <v>87</v>
      </c>
      <c r="M26" s="32">
        <f t="shared" si="11"/>
        <v>70</v>
      </c>
      <c r="N26" s="32">
        <f t="shared" si="11"/>
        <v>4</v>
      </c>
      <c r="O26" s="30">
        <f>SUM(L26:N26)</f>
        <v>161</v>
      </c>
      <c r="P26" s="31">
        <f t="shared" ref="P26:Q28" si="12">P18+P22</f>
        <v>359</v>
      </c>
      <c r="Q26" s="32">
        <f t="shared" si="12"/>
        <v>140</v>
      </c>
      <c r="R26" s="25">
        <f>SUM(P26:Q26)</f>
        <v>499</v>
      </c>
      <c r="S26" s="31">
        <f t="shared" ref="S26:T28" si="13">S18+S22</f>
        <v>87</v>
      </c>
      <c r="T26" s="32">
        <f t="shared" si="13"/>
        <v>63</v>
      </c>
      <c r="U26" s="30">
        <f>SUM(S26:T26)</f>
        <v>150</v>
      </c>
    </row>
    <row r="27" spans="2:21" ht="15.75" x14ac:dyDescent="0.3">
      <c r="B27" s="270" t="s">
        <v>32</v>
      </c>
      <c r="C27" s="270"/>
      <c r="D27" s="270"/>
      <c r="E27" s="270"/>
      <c r="F27" s="31">
        <f t="shared" si="9"/>
        <v>7</v>
      </c>
      <c r="G27" s="32">
        <f t="shared" si="9"/>
        <v>4</v>
      </c>
      <c r="H27" s="25">
        <f t="shared" ref="H27" si="14">SUM(F27:G27)</f>
        <v>11</v>
      </c>
      <c r="I27" s="31">
        <f t="shared" si="10"/>
        <v>18</v>
      </c>
      <c r="J27" s="32">
        <f t="shared" si="10"/>
        <v>5</v>
      </c>
      <c r="K27" s="25">
        <f t="shared" ref="K27" si="15">SUM(I27:J27)</f>
        <v>23</v>
      </c>
      <c r="L27" s="31">
        <f t="shared" si="11"/>
        <v>0</v>
      </c>
      <c r="M27" s="32">
        <f t="shared" si="11"/>
        <v>1</v>
      </c>
      <c r="N27" s="32">
        <f t="shared" si="11"/>
        <v>1</v>
      </c>
      <c r="O27" s="30">
        <f>SUM(L27:N27)</f>
        <v>2</v>
      </c>
      <c r="P27" s="31">
        <f t="shared" si="12"/>
        <v>7</v>
      </c>
      <c r="Q27" s="32">
        <f t="shared" si="12"/>
        <v>0</v>
      </c>
      <c r="R27" s="25">
        <f t="shared" ref="R27:R28" si="16">SUM(P27:Q27)</f>
        <v>7</v>
      </c>
      <c r="S27" s="31">
        <f t="shared" si="13"/>
        <v>1</v>
      </c>
      <c r="T27" s="32">
        <f t="shared" si="13"/>
        <v>1</v>
      </c>
      <c r="U27" s="30">
        <f>SUM(S27:T27)</f>
        <v>2</v>
      </c>
    </row>
    <row r="28" spans="2:21" x14ac:dyDescent="0.3">
      <c r="B28" s="268" t="s">
        <v>23</v>
      </c>
      <c r="C28" s="268"/>
      <c r="D28" s="268"/>
      <c r="E28" s="268"/>
      <c r="F28" s="42">
        <f t="shared" si="9"/>
        <v>807</v>
      </c>
      <c r="G28" s="43">
        <f t="shared" si="9"/>
        <v>319</v>
      </c>
      <c r="H28" s="44">
        <f t="shared" ref="H28" si="17">SUM(F28:G28)</f>
        <v>1126</v>
      </c>
      <c r="I28" s="42">
        <f t="shared" si="10"/>
        <v>555</v>
      </c>
      <c r="J28" s="43">
        <f t="shared" si="10"/>
        <v>225</v>
      </c>
      <c r="K28" s="44">
        <f t="shared" ref="K28" si="18">SUM(I28:J28)</f>
        <v>780</v>
      </c>
      <c r="L28" s="42">
        <f t="shared" si="11"/>
        <v>87</v>
      </c>
      <c r="M28" s="43">
        <f t="shared" si="11"/>
        <v>71</v>
      </c>
      <c r="N28" s="43">
        <f t="shared" si="11"/>
        <v>5</v>
      </c>
      <c r="O28" s="44">
        <f>SUM(L28:N28)</f>
        <v>163</v>
      </c>
      <c r="P28" s="42">
        <f t="shared" si="12"/>
        <v>366</v>
      </c>
      <c r="Q28" s="43">
        <f t="shared" si="12"/>
        <v>140</v>
      </c>
      <c r="R28" s="44">
        <f t="shared" si="16"/>
        <v>506</v>
      </c>
      <c r="S28" s="42">
        <f t="shared" si="13"/>
        <v>88</v>
      </c>
      <c r="T28" s="43">
        <f t="shared" si="13"/>
        <v>64</v>
      </c>
      <c r="U28" s="44">
        <f>SUM(S28:T28)</f>
        <v>152</v>
      </c>
    </row>
    <row r="29" spans="2:21" s="184" customFormat="1" ht="13.5" x14ac:dyDescent="0.3">
      <c r="B29" s="266" t="s">
        <v>552</v>
      </c>
      <c r="C29" s="266"/>
      <c r="D29" s="266"/>
      <c r="E29" s="266"/>
      <c r="F29" s="266"/>
      <c r="G29" s="266"/>
      <c r="H29" s="266"/>
      <c r="I29" s="266"/>
      <c r="J29" s="266"/>
      <c r="K29" s="266"/>
      <c r="L29" s="266"/>
      <c r="M29" s="266"/>
      <c r="N29" s="266"/>
      <c r="O29" s="207"/>
      <c r="P29" s="207"/>
      <c r="Q29" s="207"/>
      <c r="R29" s="207"/>
      <c r="S29" s="207"/>
      <c r="T29" s="207"/>
      <c r="U29" s="207"/>
    </row>
    <row r="30" spans="2:21" s="184" customFormat="1" ht="13.5" x14ac:dyDescent="0.3">
      <c r="B30" s="267"/>
      <c r="C30" s="267"/>
      <c r="D30" s="267"/>
      <c r="E30" s="267"/>
      <c r="F30" s="267"/>
      <c r="G30" s="267"/>
      <c r="H30" s="267"/>
      <c r="I30" s="267"/>
      <c r="J30" s="267"/>
      <c r="K30" s="267"/>
      <c r="L30" s="267"/>
      <c r="M30" s="267"/>
      <c r="N30" s="267"/>
      <c r="O30" s="208"/>
      <c r="P30" s="208"/>
      <c r="Q30" s="208"/>
      <c r="R30" s="208"/>
      <c r="S30" s="208"/>
      <c r="T30" s="208"/>
      <c r="U30" s="208"/>
    </row>
    <row r="32" spans="2:21" s="47" customFormat="1" ht="13.5" x14ac:dyDescent="0.3">
      <c r="B32" s="274" t="s">
        <v>34</v>
      </c>
      <c r="C32" s="274"/>
      <c r="D32" s="274"/>
      <c r="E32" s="274"/>
      <c r="F32" s="295">
        <v>2024</v>
      </c>
      <c r="G32" s="262"/>
      <c r="H32" s="296"/>
      <c r="I32" s="295">
        <v>2023</v>
      </c>
      <c r="J32" s="262"/>
      <c r="K32" s="262"/>
      <c r="L32" s="262"/>
      <c r="M32" s="262"/>
      <c r="N32" s="262"/>
      <c r="O32" s="296"/>
      <c r="P32" s="295">
        <v>2022</v>
      </c>
      <c r="Q32" s="262"/>
      <c r="R32" s="262"/>
      <c r="S32" s="262"/>
      <c r="T32" s="262"/>
      <c r="U32" s="296"/>
    </row>
    <row r="33" spans="2:21" s="47" customFormat="1" ht="13.5" x14ac:dyDescent="0.3">
      <c r="B33" s="334"/>
      <c r="C33" s="334"/>
      <c r="D33" s="334"/>
      <c r="E33" s="334"/>
      <c r="F33" s="295" t="s">
        <v>519</v>
      </c>
      <c r="G33" s="262"/>
      <c r="H33" s="296"/>
      <c r="I33" s="295" t="s">
        <v>24</v>
      </c>
      <c r="J33" s="262"/>
      <c r="K33" s="296"/>
      <c r="L33" s="295" t="s">
        <v>25</v>
      </c>
      <c r="M33" s="262"/>
      <c r="N33" s="262"/>
      <c r="O33" s="296"/>
      <c r="P33" s="295" t="s">
        <v>24</v>
      </c>
      <c r="Q33" s="262"/>
      <c r="R33" s="296"/>
      <c r="S33" s="295" t="s">
        <v>25</v>
      </c>
      <c r="T33" s="262"/>
      <c r="U33" s="296"/>
    </row>
    <row r="34" spans="2:21" s="47" customFormat="1" ht="13.5" x14ac:dyDescent="0.3">
      <c r="B34" s="334"/>
      <c r="C34" s="334"/>
      <c r="D34" s="334"/>
      <c r="E34" s="334"/>
      <c r="F34" s="33" t="s">
        <v>21</v>
      </c>
      <c r="G34" s="34" t="s">
        <v>22</v>
      </c>
      <c r="H34" s="35" t="s">
        <v>23</v>
      </c>
      <c r="I34" s="33" t="s">
        <v>21</v>
      </c>
      <c r="J34" s="34" t="s">
        <v>22</v>
      </c>
      <c r="K34" s="35" t="s">
        <v>23</v>
      </c>
      <c r="L34" s="33" t="s">
        <v>21</v>
      </c>
      <c r="M34" s="34" t="s">
        <v>22</v>
      </c>
      <c r="N34" s="34" t="s">
        <v>33</v>
      </c>
      <c r="O34" s="35" t="s">
        <v>23</v>
      </c>
      <c r="P34" s="33" t="s">
        <v>21</v>
      </c>
      <c r="Q34" s="34" t="s">
        <v>22</v>
      </c>
      <c r="R34" s="35" t="s">
        <v>23</v>
      </c>
      <c r="S34" s="33" t="s">
        <v>21</v>
      </c>
      <c r="T34" s="34" t="s">
        <v>22</v>
      </c>
      <c r="U34" s="35" t="s">
        <v>23</v>
      </c>
    </row>
    <row r="35" spans="2:21" x14ac:dyDescent="0.3">
      <c r="B35" s="36" t="s">
        <v>27</v>
      </c>
      <c r="C35" s="36"/>
      <c r="D35" s="36"/>
      <c r="E35" s="36"/>
      <c r="F35" s="37"/>
      <c r="G35" s="36"/>
      <c r="H35" s="38"/>
      <c r="I35" s="37"/>
      <c r="J35" s="36"/>
      <c r="K35" s="38"/>
      <c r="L35" s="37"/>
      <c r="M35" s="36"/>
      <c r="N35" s="36"/>
      <c r="O35" s="38"/>
      <c r="P35" s="37"/>
      <c r="Q35" s="36"/>
      <c r="R35" s="38"/>
      <c r="S35" s="37"/>
      <c r="T35" s="36"/>
      <c r="U35" s="38"/>
    </row>
    <row r="36" spans="2:21" x14ac:dyDescent="0.3">
      <c r="B36" s="247" t="s">
        <v>35</v>
      </c>
      <c r="C36" s="247"/>
      <c r="D36" s="247"/>
      <c r="E36" s="247"/>
      <c r="F36" s="29">
        <v>544</v>
      </c>
      <c r="G36" s="24">
        <v>116</v>
      </c>
      <c r="H36" s="30">
        <f>SUM(F36:G36)</f>
        <v>660</v>
      </c>
      <c r="I36" s="29">
        <v>350</v>
      </c>
      <c r="J36" s="24">
        <v>89</v>
      </c>
      <c r="K36" s="30">
        <f>SUM(I36:J36)</f>
        <v>439</v>
      </c>
      <c r="L36" s="29">
        <v>1</v>
      </c>
      <c r="M36" s="24">
        <v>1</v>
      </c>
      <c r="N36" s="45">
        <v>0</v>
      </c>
      <c r="O36" s="30">
        <f>SUM(L36:N36)</f>
        <v>2</v>
      </c>
      <c r="P36" s="29">
        <v>164</v>
      </c>
      <c r="Q36" s="24">
        <v>39</v>
      </c>
      <c r="R36" s="30">
        <f>SUM(P36:Q36)</f>
        <v>203</v>
      </c>
      <c r="S36" s="29">
        <v>1</v>
      </c>
      <c r="T36" s="24">
        <v>1</v>
      </c>
      <c r="U36" s="30">
        <f>SUM(S36:T36)</f>
        <v>2</v>
      </c>
    </row>
    <row r="37" spans="2:21" ht="16.5" x14ac:dyDescent="0.3">
      <c r="B37" s="247" t="s">
        <v>36</v>
      </c>
      <c r="C37" s="247"/>
      <c r="D37" s="247"/>
      <c r="E37" s="247"/>
      <c r="F37" s="29">
        <v>1</v>
      </c>
      <c r="G37" s="24">
        <v>2</v>
      </c>
      <c r="H37" s="30">
        <f t="shared" ref="H37:H38" si="19">SUM(F37:G37)</f>
        <v>3</v>
      </c>
      <c r="I37" s="29">
        <v>13</v>
      </c>
      <c r="J37" s="24">
        <v>3</v>
      </c>
      <c r="K37" s="30">
        <f t="shared" ref="K37:K38" si="20">SUM(I37:J37)</f>
        <v>16</v>
      </c>
      <c r="L37" s="29">
        <v>0</v>
      </c>
      <c r="M37" s="24">
        <v>0</v>
      </c>
      <c r="N37" s="45">
        <f t="shared" ref="N37" si="21">SUM(L37:M37)</f>
        <v>0</v>
      </c>
      <c r="O37" s="30">
        <f>SUM(L37:N37)</f>
        <v>0</v>
      </c>
      <c r="P37" s="29">
        <v>0</v>
      </c>
      <c r="Q37" s="24">
        <v>0</v>
      </c>
      <c r="R37" s="30">
        <f t="shared" ref="R37:R38" si="22">SUM(P37:Q37)</f>
        <v>0</v>
      </c>
      <c r="S37" s="29">
        <v>0</v>
      </c>
      <c r="T37" s="24">
        <v>0</v>
      </c>
      <c r="U37" s="30">
        <f>SUM(S37:T37)</f>
        <v>0</v>
      </c>
    </row>
    <row r="38" spans="2:21" x14ac:dyDescent="0.3">
      <c r="B38" s="270" t="s">
        <v>23</v>
      </c>
      <c r="C38" s="270"/>
      <c r="D38" s="270"/>
      <c r="E38" s="270"/>
      <c r="F38" s="31">
        <f>SUM(F36:F37)</f>
        <v>545</v>
      </c>
      <c r="G38" s="32">
        <f>SUM(G36:G37)</f>
        <v>118</v>
      </c>
      <c r="H38" s="30">
        <f t="shared" si="19"/>
        <v>663</v>
      </c>
      <c r="I38" s="31">
        <f>SUM(I36:I37)</f>
        <v>363</v>
      </c>
      <c r="J38" s="32">
        <f>SUM(J36:J37)</f>
        <v>92</v>
      </c>
      <c r="K38" s="30">
        <f t="shared" si="20"/>
        <v>455</v>
      </c>
      <c r="L38" s="31">
        <f>SUM(L36:L37)</f>
        <v>1</v>
      </c>
      <c r="M38" s="32">
        <f>SUM(M36:M37)</f>
        <v>1</v>
      </c>
      <c r="N38" s="32">
        <f>SUM(N36:N37)</f>
        <v>0</v>
      </c>
      <c r="O38" s="30">
        <f>SUM(L38:N38)</f>
        <v>2</v>
      </c>
      <c r="P38" s="31">
        <f>SUM(P36:P37)</f>
        <v>164</v>
      </c>
      <c r="Q38" s="32">
        <f>SUM(Q36:Q37)</f>
        <v>39</v>
      </c>
      <c r="R38" s="30">
        <f t="shared" si="22"/>
        <v>203</v>
      </c>
      <c r="S38" s="31">
        <f>SUM(S36:S37)</f>
        <v>1</v>
      </c>
      <c r="T38" s="32">
        <f>SUM(T36:T37)</f>
        <v>1</v>
      </c>
      <c r="U38" s="30">
        <f>SUM(S38:T38)</f>
        <v>2</v>
      </c>
    </row>
    <row r="39" spans="2:21" x14ac:dyDescent="0.3">
      <c r="B39" s="36" t="s">
        <v>28</v>
      </c>
      <c r="C39" s="36"/>
      <c r="D39" s="36"/>
      <c r="E39" s="36"/>
      <c r="F39" s="39"/>
      <c r="G39" s="40"/>
      <c r="H39" s="41"/>
      <c r="I39" s="39"/>
      <c r="J39" s="40"/>
      <c r="K39" s="41"/>
      <c r="L39" s="39"/>
      <c r="M39" s="40"/>
      <c r="N39" s="46"/>
      <c r="O39" s="41"/>
      <c r="P39" s="39"/>
      <c r="Q39" s="40"/>
      <c r="R39" s="41"/>
      <c r="S39" s="39"/>
      <c r="T39" s="40"/>
      <c r="U39" s="41"/>
    </row>
    <row r="40" spans="2:21" x14ac:dyDescent="0.3">
      <c r="B40" s="247" t="s">
        <v>35</v>
      </c>
      <c r="C40" s="247"/>
      <c r="D40" s="247"/>
      <c r="E40" s="247"/>
      <c r="F40" s="29">
        <v>262</v>
      </c>
      <c r="G40" s="24">
        <v>197</v>
      </c>
      <c r="H40" s="30">
        <f>SUM(F40:G40)</f>
        <v>459</v>
      </c>
      <c r="I40" s="29">
        <v>190</v>
      </c>
      <c r="J40" s="24">
        <v>131</v>
      </c>
      <c r="K40" s="30">
        <f>SUM(I40:J40)</f>
        <v>321</v>
      </c>
      <c r="L40" s="29">
        <v>86</v>
      </c>
      <c r="M40" s="24">
        <v>69</v>
      </c>
      <c r="N40" s="24">
        <v>4</v>
      </c>
      <c r="O40" s="30">
        <f>SUM(L40:N40)</f>
        <v>159</v>
      </c>
      <c r="P40" s="29">
        <v>202</v>
      </c>
      <c r="Q40" s="24">
        <v>101</v>
      </c>
      <c r="R40" s="30">
        <f>SUM(P40:Q40)</f>
        <v>303</v>
      </c>
      <c r="S40" s="29">
        <v>86</v>
      </c>
      <c r="T40" s="24">
        <v>60</v>
      </c>
      <c r="U40" s="30">
        <f>SUM(S40:T40)</f>
        <v>146</v>
      </c>
    </row>
    <row r="41" spans="2:21" ht="16.5" x14ac:dyDescent="0.3">
      <c r="B41" s="247" t="s">
        <v>36</v>
      </c>
      <c r="C41" s="247"/>
      <c r="D41" s="247"/>
      <c r="E41" s="247"/>
      <c r="F41" s="29">
        <v>0</v>
      </c>
      <c r="G41" s="24">
        <v>4</v>
      </c>
      <c r="H41" s="30">
        <f t="shared" ref="H41:H42" si="23">SUM(F41:G41)</f>
        <v>4</v>
      </c>
      <c r="I41" s="29">
        <v>2</v>
      </c>
      <c r="J41" s="24">
        <v>2</v>
      </c>
      <c r="K41" s="30">
        <f t="shared" ref="K41:K42" si="24">SUM(I41:J41)</f>
        <v>4</v>
      </c>
      <c r="L41" s="29">
        <v>0</v>
      </c>
      <c r="M41" s="24">
        <v>1</v>
      </c>
      <c r="N41" s="24">
        <v>1</v>
      </c>
      <c r="O41" s="30">
        <f>SUM(L41:N41)</f>
        <v>2</v>
      </c>
      <c r="P41" s="29">
        <v>0</v>
      </c>
      <c r="Q41" s="24">
        <v>0</v>
      </c>
      <c r="R41" s="30">
        <f t="shared" ref="R41:R42" si="25">SUM(P41:Q41)</f>
        <v>0</v>
      </c>
      <c r="S41" s="29">
        <v>1</v>
      </c>
      <c r="T41" s="24">
        <v>3</v>
      </c>
      <c r="U41" s="30">
        <f>SUM(S41:T41)</f>
        <v>4</v>
      </c>
    </row>
    <row r="42" spans="2:21" x14ac:dyDescent="0.3">
      <c r="B42" s="270" t="s">
        <v>23</v>
      </c>
      <c r="C42" s="270"/>
      <c r="D42" s="270"/>
      <c r="E42" s="270"/>
      <c r="F42" s="31">
        <f>SUM(F40:F41)</f>
        <v>262</v>
      </c>
      <c r="G42" s="32">
        <f>SUM(G40:G41)</f>
        <v>201</v>
      </c>
      <c r="H42" s="30">
        <f t="shared" si="23"/>
        <v>463</v>
      </c>
      <c r="I42" s="31">
        <f>SUM(I40:I41)</f>
        <v>192</v>
      </c>
      <c r="J42" s="32">
        <f>SUM(J40:J41)</f>
        <v>133</v>
      </c>
      <c r="K42" s="30">
        <f t="shared" si="24"/>
        <v>325</v>
      </c>
      <c r="L42" s="31">
        <f>SUM(L40:L41)</f>
        <v>86</v>
      </c>
      <c r="M42" s="32">
        <f>SUM(M40:M41)</f>
        <v>70</v>
      </c>
      <c r="N42" s="32">
        <f>SUM(N40:N41)</f>
        <v>5</v>
      </c>
      <c r="O42" s="30">
        <f>SUM(L42:N42)</f>
        <v>161</v>
      </c>
      <c r="P42" s="31">
        <f>SUM(P40:P41)</f>
        <v>202</v>
      </c>
      <c r="Q42" s="32">
        <f>SUM(Q40:Q41)</f>
        <v>101</v>
      </c>
      <c r="R42" s="30">
        <f t="shared" si="25"/>
        <v>303</v>
      </c>
      <c r="S42" s="31">
        <f>SUM(S40:S41)</f>
        <v>87</v>
      </c>
      <c r="T42" s="32">
        <f>SUM(T40:T41)</f>
        <v>63</v>
      </c>
      <c r="U42" s="30">
        <f>SUM(S42:T42)</f>
        <v>150</v>
      </c>
    </row>
    <row r="43" spans="2:21" x14ac:dyDescent="0.3">
      <c r="B43" s="36" t="s">
        <v>29</v>
      </c>
      <c r="C43" s="36"/>
      <c r="D43" s="36"/>
      <c r="E43" s="36"/>
      <c r="F43" s="39"/>
      <c r="G43" s="40"/>
      <c r="H43" s="41"/>
      <c r="I43" s="39"/>
      <c r="J43" s="40"/>
      <c r="K43" s="41"/>
      <c r="L43" s="39"/>
      <c r="M43" s="40"/>
      <c r="N43" s="46"/>
      <c r="O43" s="41"/>
      <c r="P43" s="39"/>
      <c r="Q43" s="40"/>
      <c r="R43" s="41"/>
      <c r="S43" s="39"/>
      <c r="T43" s="40"/>
      <c r="U43" s="41"/>
    </row>
    <row r="44" spans="2:21" x14ac:dyDescent="0.3">
      <c r="B44" s="270" t="s">
        <v>35</v>
      </c>
      <c r="C44" s="270"/>
      <c r="D44" s="270"/>
      <c r="E44" s="270"/>
      <c r="F44" s="31">
        <f t="shared" ref="F44:G46" si="26">F36+F40</f>
        <v>806</v>
      </c>
      <c r="G44" s="32">
        <f t="shared" si="26"/>
        <v>313</v>
      </c>
      <c r="H44" s="25">
        <f>SUM(F44:G44)</f>
        <v>1119</v>
      </c>
      <c r="I44" s="31">
        <f t="shared" ref="I44:J46" si="27">I36+I40</f>
        <v>540</v>
      </c>
      <c r="J44" s="32">
        <f t="shared" si="27"/>
        <v>220</v>
      </c>
      <c r="K44" s="25">
        <f>SUM(I44:J44)</f>
        <v>760</v>
      </c>
      <c r="L44" s="31">
        <f t="shared" ref="L44:N46" si="28">L36+L40</f>
        <v>87</v>
      </c>
      <c r="M44" s="32">
        <f t="shared" si="28"/>
        <v>70</v>
      </c>
      <c r="N44" s="32">
        <f t="shared" si="28"/>
        <v>4</v>
      </c>
      <c r="O44" s="30">
        <f>SUM(L44:N44)</f>
        <v>161</v>
      </c>
      <c r="P44" s="31">
        <f t="shared" ref="P44:Q46" si="29">P36+P40</f>
        <v>366</v>
      </c>
      <c r="Q44" s="32">
        <f t="shared" si="29"/>
        <v>140</v>
      </c>
      <c r="R44" s="25">
        <f>SUM(P44:Q44)</f>
        <v>506</v>
      </c>
      <c r="S44" s="31">
        <f t="shared" ref="S44:T46" si="30">S36+S40</f>
        <v>87</v>
      </c>
      <c r="T44" s="32">
        <f t="shared" si="30"/>
        <v>61</v>
      </c>
      <c r="U44" s="30">
        <f>SUM(S44:T44)</f>
        <v>148</v>
      </c>
    </row>
    <row r="45" spans="2:21" ht="15.75" x14ac:dyDescent="0.3">
      <c r="B45" s="270" t="s">
        <v>37</v>
      </c>
      <c r="C45" s="270"/>
      <c r="D45" s="270"/>
      <c r="E45" s="270"/>
      <c r="F45" s="31">
        <f t="shared" si="26"/>
        <v>1</v>
      </c>
      <c r="G45" s="32">
        <f t="shared" si="26"/>
        <v>6</v>
      </c>
      <c r="H45" s="25">
        <f t="shared" ref="H45:H46" si="31">SUM(F45:G45)</f>
        <v>7</v>
      </c>
      <c r="I45" s="31">
        <f t="shared" si="27"/>
        <v>15</v>
      </c>
      <c r="J45" s="32">
        <f t="shared" si="27"/>
        <v>5</v>
      </c>
      <c r="K45" s="25">
        <f t="shared" ref="K45:K46" si="32">SUM(I45:J45)</f>
        <v>20</v>
      </c>
      <c r="L45" s="31">
        <f t="shared" si="28"/>
        <v>0</v>
      </c>
      <c r="M45" s="32">
        <f t="shared" si="28"/>
        <v>1</v>
      </c>
      <c r="N45" s="32">
        <f t="shared" si="28"/>
        <v>1</v>
      </c>
      <c r="O45" s="30">
        <f>SUM(L45:N45)</f>
        <v>2</v>
      </c>
      <c r="P45" s="31">
        <f t="shared" si="29"/>
        <v>0</v>
      </c>
      <c r="Q45" s="32">
        <f t="shared" si="29"/>
        <v>0</v>
      </c>
      <c r="R45" s="25">
        <f t="shared" ref="R45:R46" si="33">SUM(P45:Q45)</f>
        <v>0</v>
      </c>
      <c r="S45" s="31">
        <f t="shared" si="30"/>
        <v>1</v>
      </c>
      <c r="T45" s="32">
        <f t="shared" si="30"/>
        <v>3</v>
      </c>
      <c r="U45" s="30">
        <f>SUM(S45:T45)</f>
        <v>4</v>
      </c>
    </row>
    <row r="46" spans="2:21" x14ac:dyDescent="0.3">
      <c r="B46" s="268" t="s">
        <v>23</v>
      </c>
      <c r="C46" s="268"/>
      <c r="D46" s="268"/>
      <c r="E46" s="268"/>
      <c r="F46" s="42">
        <f t="shared" si="26"/>
        <v>807</v>
      </c>
      <c r="G46" s="43">
        <f t="shared" si="26"/>
        <v>319</v>
      </c>
      <c r="H46" s="44">
        <f t="shared" si="31"/>
        <v>1126</v>
      </c>
      <c r="I46" s="42">
        <f t="shared" si="27"/>
        <v>555</v>
      </c>
      <c r="J46" s="43">
        <f t="shared" si="27"/>
        <v>225</v>
      </c>
      <c r="K46" s="44">
        <f t="shared" si="32"/>
        <v>780</v>
      </c>
      <c r="L46" s="42">
        <f t="shared" si="28"/>
        <v>87</v>
      </c>
      <c r="M46" s="43">
        <f t="shared" si="28"/>
        <v>71</v>
      </c>
      <c r="N46" s="43">
        <f t="shared" si="28"/>
        <v>5</v>
      </c>
      <c r="O46" s="44">
        <f>SUM(L46:N46)</f>
        <v>163</v>
      </c>
      <c r="P46" s="42">
        <f t="shared" si="29"/>
        <v>366</v>
      </c>
      <c r="Q46" s="43">
        <f t="shared" si="29"/>
        <v>140</v>
      </c>
      <c r="R46" s="44">
        <f t="shared" si="33"/>
        <v>506</v>
      </c>
      <c r="S46" s="42">
        <f t="shared" si="30"/>
        <v>88</v>
      </c>
      <c r="T46" s="43">
        <f t="shared" si="30"/>
        <v>64</v>
      </c>
      <c r="U46" s="44">
        <f>SUM(S46:T46)</f>
        <v>152</v>
      </c>
    </row>
    <row r="47" spans="2:21" s="184" customFormat="1" ht="13.5" x14ac:dyDescent="0.3">
      <c r="B47" s="266" t="s">
        <v>553</v>
      </c>
      <c r="C47" s="266"/>
      <c r="D47" s="266"/>
      <c r="E47" s="266"/>
      <c r="F47" s="266"/>
      <c r="G47" s="266"/>
      <c r="H47" s="266"/>
      <c r="I47" s="266"/>
      <c r="J47" s="266"/>
      <c r="K47" s="266"/>
      <c r="L47" s="266"/>
      <c r="M47" s="266"/>
      <c r="N47" s="266"/>
      <c r="O47" s="207"/>
      <c r="P47" s="207"/>
      <c r="Q47" s="207"/>
      <c r="R47" s="207"/>
      <c r="S47" s="207"/>
      <c r="T47" s="207"/>
      <c r="U47" s="207"/>
    </row>
    <row r="48" spans="2:21" s="184" customFormat="1" ht="13.5" x14ac:dyDescent="0.3">
      <c r="B48" s="267"/>
      <c r="C48" s="267"/>
      <c r="D48" s="267"/>
      <c r="E48" s="267"/>
      <c r="F48" s="267"/>
      <c r="G48" s="267"/>
      <c r="H48" s="267"/>
      <c r="I48" s="267"/>
      <c r="J48" s="267"/>
      <c r="K48" s="267"/>
      <c r="L48" s="267"/>
      <c r="M48" s="267"/>
      <c r="N48" s="267"/>
      <c r="O48" s="208"/>
      <c r="P48" s="208"/>
      <c r="Q48" s="208"/>
      <c r="R48" s="208"/>
      <c r="S48" s="208"/>
      <c r="T48" s="208"/>
      <c r="U48" s="208"/>
    </row>
    <row r="51" spans="1:20" x14ac:dyDescent="0.3">
      <c r="A51" s="20"/>
      <c r="B51" s="21" t="s">
        <v>38</v>
      </c>
      <c r="C51" s="20"/>
      <c r="D51" s="20"/>
      <c r="E51" s="20"/>
      <c r="F51" s="20"/>
      <c r="G51" s="20"/>
      <c r="H51" s="20"/>
      <c r="I51" s="20"/>
      <c r="J51" s="20"/>
      <c r="K51" s="20"/>
      <c r="L51" s="20"/>
      <c r="M51" s="20"/>
      <c r="N51" s="20"/>
    </row>
    <row r="53" spans="1:20" x14ac:dyDescent="0.3">
      <c r="B53" s="274" t="s">
        <v>39</v>
      </c>
      <c r="C53" s="274"/>
      <c r="D53" s="274"/>
      <c r="E53" s="274"/>
      <c r="F53" s="295">
        <v>2024</v>
      </c>
      <c r="G53" s="262"/>
      <c r="H53" s="296"/>
      <c r="I53" s="295">
        <v>2023</v>
      </c>
      <c r="J53" s="262"/>
      <c r="K53" s="262"/>
      <c r="L53" s="262"/>
      <c r="M53" s="262"/>
      <c r="N53" s="296"/>
      <c r="O53" s="295">
        <v>2022</v>
      </c>
      <c r="P53" s="262"/>
      <c r="Q53" s="262"/>
      <c r="R53" s="262"/>
      <c r="S53" s="262"/>
      <c r="T53" s="296"/>
    </row>
    <row r="54" spans="1:20" x14ac:dyDescent="0.3">
      <c r="B54" s="334"/>
      <c r="C54" s="334"/>
      <c r="D54" s="334"/>
      <c r="E54" s="334"/>
      <c r="F54" s="295" t="s">
        <v>519</v>
      </c>
      <c r="G54" s="262"/>
      <c r="H54" s="296"/>
      <c r="I54" s="295" t="s">
        <v>24</v>
      </c>
      <c r="J54" s="262"/>
      <c r="K54" s="296"/>
      <c r="L54" s="295" t="s">
        <v>25</v>
      </c>
      <c r="M54" s="262"/>
      <c r="N54" s="296"/>
      <c r="O54" s="295" t="s">
        <v>24</v>
      </c>
      <c r="P54" s="262"/>
      <c r="Q54" s="296"/>
      <c r="R54" s="295" t="s">
        <v>25</v>
      </c>
      <c r="S54" s="262"/>
      <c r="T54" s="296"/>
    </row>
    <row r="55" spans="1:20" x14ac:dyDescent="0.3">
      <c r="B55" s="334"/>
      <c r="C55" s="334"/>
      <c r="D55" s="334"/>
      <c r="E55" s="334"/>
      <c r="F55" s="33" t="s">
        <v>21</v>
      </c>
      <c r="G55" s="34" t="s">
        <v>22</v>
      </c>
      <c r="H55" s="35" t="s">
        <v>23</v>
      </c>
      <c r="I55" s="33" t="s">
        <v>21</v>
      </c>
      <c r="J55" s="34" t="s">
        <v>22</v>
      </c>
      <c r="K55" s="35" t="s">
        <v>23</v>
      </c>
      <c r="L55" s="33" t="s">
        <v>21</v>
      </c>
      <c r="M55" s="34" t="s">
        <v>22</v>
      </c>
      <c r="N55" s="35" t="s">
        <v>23</v>
      </c>
      <c r="O55" s="33" t="s">
        <v>21</v>
      </c>
      <c r="P55" s="34" t="s">
        <v>22</v>
      </c>
      <c r="Q55" s="35" t="s">
        <v>23</v>
      </c>
      <c r="R55" s="33" t="s">
        <v>21</v>
      </c>
      <c r="S55" s="34" t="s">
        <v>22</v>
      </c>
      <c r="T55" s="35" t="s">
        <v>23</v>
      </c>
    </row>
    <row r="56" spans="1:20" ht="16.5" x14ac:dyDescent="0.3">
      <c r="B56" s="247" t="s">
        <v>40</v>
      </c>
      <c r="C56" s="247"/>
      <c r="D56" s="247"/>
      <c r="E56" s="247"/>
      <c r="F56" s="29">
        <v>15</v>
      </c>
      <c r="G56" s="24">
        <v>8</v>
      </c>
      <c r="H56" s="25">
        <f>SUM(F56:G56)</f>
        <v>23</v>
      </c>
      <c r="I56" s="29">
        <v>9</v>
      </c>
      <c r="J56" s="24">
        <v>14</v>
      </c>
      <c r="K56" s="25">
        <f>SUM(I56:J56)</f>
        <v>23</v>
      </c>
      <c r="L56" s="29">
        <v>5</v>
      </c>
      <c r="M56" s="24">
        <v>2</v>
      </c>
      <c r="N56" s="30">
        <f>SUM(L56:M56)</f>
        <v>7</v>
      </c>
      <c r="O56" s="29">
        <v>6</v>
      </c>
      <c r="P56" s="24">
        <v>10</v>
      </c>
      <c r="Q56" s="25">
        <f>SUM(O56:P56)</f>
        <v>16</v>
      </c>
      <c r="R56" s="29">
        <v>3</v>
      </c>
      <c r="S56" s="24">
        <v>1</v>
      </c>
      <c r="T56" s="30">
        <f>SUM(R56:S56)</f>
        <v>4</v>
      </c>
    </row>
    <row r="57" spans="1:20" ht="16.5" x14ac:dyDescent="0.3">
      <c r="B57" s="247" t="s">
        <v>556</v>
      </c>
      <c r="C57" s="247"/>
      <c r="D57" s="247"/>
      <c r="E57" s="247"/>
      <c r="F57" s="130" t="s">
        <v>45</v>
      </c>
      <c r="G57" s="131" t="s">
        <v>45</v>
      </c>
      <c r="H57" s="220">
        <v>9770</v>
      </c>
      <c r="I57" s="130" t="s">
        <v>45</v>
      </c>
      <c r="J57" s="131" t="s">
        <v>45</v>
      </c>
      <c r="K57" s="220" t="s">
        <v>45</v>
      </c>
      <c r="L57" s="29">
        <v>18</v>
      </c>
      <c r="M57" s="24">
        <v>1</v>
      </c>
      <c r="N57" s="30">
        <f t="shared" ref="N57" si="34">SUM(L57:M57)</f>
        <v>19</v>
      </c>
      <c r="O57" s="29">
        <v>20</v>
      </c>
      <c r="P57" s="24">
        <v>11</v>
      </c>
      <c r="Q57" s="25">
        <f t="shared" ref="Q57" si="35">SUM(O57:P57)</f>
        <v>31</v>
      </c>
      <c r="R57" s="29">
        <v>15</v>
      </c>
      <c r="S57" s="24">
        <v>8</v>
      </c>
      <c r="T57" s="30">
        <f t="shared" ref="T57" si="36">SUM(R57:S57)</f>
        <v>23</v>
      </c>
    </row>
    <row r="58" spans="1:20" s="184" customFormat="1" ht="13.5" x14ac:dyDescent="0.3">
      <c r="B58" s="266" t="s">
        <v>825</v>
      </c>
      <c r="C58" s="266"/>
      <c r="D58" s="266"/>
      <c r="E58" s="266"/>
      <c r="F58" s="266"/>
      <c r="G58" s="266"/>
      <c r="H58" s="266"/>
      <c r="I58" s="266"/>
      <c r="J58" s="266"/>
      <c r="K58" s="266"/>
      <c r="L58" s="266"/>
      <c r="M58" s="266"/>
      <c r="N58" s="266"/>
    </row>
    <row r="59" spans="1:20" s="184" customFormat="1" ht="13.5" x14ac:dyDescent="0.3">
      <c r="B59" s="286"/>
      <c r="C59" s="286"/>
      <c r="D59" s="286"/>
      <c r="E59" s="286"/>
      <c r="F59" s="286"/>
      <c r="G59" s="286"/>
      <c r="H59" s="286"/>
      <c r="I59" s="286"/>
      <c r="J59" s="286"/>
      <c r="K59" s="286"/>
      <c r="L59" s="286"/>
      <c r="M59" s="286"/>
      <c r="N59" s="286"/>
    </row>
    <row r="60" spans="1:20" s="184" customFormat="1" ht="13.5" x14ac:dyDescent="0.3">
      <c r="B60" s="267"/>
      <c r="C60" s="267"/>
      <c r="D60" s="267"/>
      <c r="E60" s="267"/>
      <c r="F60" s="267"/>
      <c r="G60" s="267"/>
      <c r="H60" s="267"/>
      <c r="I60" s="267"/>
      <c r="J60" s="267"/>
      <c r="K60" s="267"/>
      <c r="L60" s="267"/>
      <c r="M60" s="267"/>
      <c r="N60" s="267"/>
    </row>
    <row r="63" spans="1:20" x14ac:dyDescent="0.3">
      <c r="A63" s="20"/>
      <c r="B63" s="21" t="s">
        <v>41</v>
      </c>
      <c r="C63" s="20"/>
      <c r="D63" s="20"/>
      <c r="E63" s="20"/>
      <c r="F63" s="20"/>
      <c r="G63" s="20"/>
      <c r="H63" s="20"/>
      <c r="I63" s="20"/>
      <c r="J63" s="20"/>
      <c r="K63" s="20"/>
      <c r="L63" s="20"/>
      <c r="M63" s="20"/>
      <c r="N63" s="20"/>
    </row>
    <row r="65" spans="1:14" x14ac:dyDescent="0.3">
      <c r="B65" s="238" t="s">
        <v>42</v>
      </c>
      <c r="C65" s="238"/>
      <c r="D65" s="238"/>
      <c r="E65" s="238"/>
      <c r="F65" s="238"/>
      <c r="G65" s="238"/>
      <c r="H65" s="238"/>
      <c r="I65" s="238"/>
      <c r="J65" s="238"/>
      <c r="K65" s="238"/>
      <c r="L65" s="238"/>
      <c r="M65" s="238"/>
      <c r="N65" s="238"/>
    </row>
    <row r="66" spans="1:14" x14ac:dyDescent="0.3">
      <c r="B66" s="238"/>
      <c r="C66" s="238"/>
      <c r="D66" s="238"/>
      <c r="E66" s="238"/>
      <c r="F66" s="238"/>
      <c r="G66" s="238"/>
      <c r="H66" s="238"/>
      <c r="I66" s="238"/>
      <c r="J66" s="238"/>
      <c r="K66" s="238"/>
      <c r="L66" s="238"/>
      <c r="M66" s="238"/>
      <c r="N66" s="238"/>
    </row>
    <row r="67" spans="1:14" x14ac:dyDescent="0.3">
      <c r="B67" s="238"/>
      <c r="C67" s="238"/>
      <c r="D67" s="238"/>
      <c r="E67" s="238"/>
      <c r="F67" s="238"/>
      <c r="G67" s="238"/>
      <c r="H67" s="238"/>
      <c r="I67" s="238"/>
      <c r="J67" s="238"/>
      <c r="K67" s="238"/>
      <c r="L67" s="238"/>
      <c r="M67" s="238"/>
      <c r="N67" s="238"/>
    </row>
    <row r="68" spans="1:14" x14ac:dyDescent="0.3">
      <c r="B68" s="238"/>
      <c r="C68" s="238"/>
      <c r="D68" s="238"/>
      <c r="E68" s="238"/>
      <c r="F68" s="238"/>
      <c r="G68" s="238"/>
      <c r="H68" s="238"/>
      <c r="I68" s="238"/>
      <c r="J68" s="238"/>
      <c r="K68" s="238"/>
      <c r="L68" s="238"/>
      <c r="M68" s="238"/>
      <c r="N68" s="238"/>
    </row>
    <row r="69" spans="1:14" x14ac:dyDescent="0.3">
      <c r="B69" s="238"/>
      <c r="C69" s="238"/>
      <c r="D69" s="238"/>
      <c r="E69" s="238"/>
      <c r="F69" s="238"/>
      <c r="G69" s="238"/>
      <c r="H69" s="238"/>
      <c r="I69" s="238"/>
      <c r="J69" s="238"/>
      <c r="K69" s="238"/>
      <c r="L69" s="238"/>
      <c r="M69" s="238"/>
      <c r="N69" s="238"/>
    </row>
    <row r="72" spans="1:14" x14ac:dyDescent="0.3">
      <c r="A72" s="20"/>
      <c r="B72" s="21" t="s">
        <v>43</v>
      </c>
      <c r="C72" s="20"/>
      <c r="D72" s="20"/>
      <c r="E72" s="20"/>
      <c r="F72" s="20"/>
      <c r="G72" s="20"/>
      <c r="H72" s="20"/>
      <c r="I72" s="20"/>
      <c r="J72" s="20"/>
      <c r="K72" s="20"/>
      <c r="L72" s="20"/>
      <c r="M72" s="20"/>
      <c r="N72" s="20"/>
    </row>
    <row r="74" spans="1:14" s="47" customFormat="1" ht="13.5" customHeight="1" x14ac:dyDescent="0.3">
      <c r="B74" s="263" t="s">
        <v>44</v>
      </c>
      <c r="C74" s="263"/>
      <c r="D74" s="263"/>
      <c r="E74" s="263"/>
      <c r="F74" s="263"/>
      <c r="G74" s="263"/>
      <c r="H74" s="263"/>
      <c r="I74" s="263"/>
      <c r="J74" s="50">
        <v>2024</v>
      </c>
      <c r="K74" s="262">
        <v>2023</v>
      </c>
      <c r="L74" s="262"/>
      <c r="M74" s="295">
        <v>2022</v>
      </c>
      <c r="N74" s="296"/>
    </row>
    <row r="75" spans="1:14" s="47" customFormat="1" ht="13.5" x14ac:dyDescent="0.3">
      <c r="B75" s="263"/>
      <c r="C75" s="263"/>
      <c r="D75" s="263"/>
      <c r="E75" s="263"/>
      <c r="F75" s="263"/>
      <c r="G75" s="263"/>
      <c r="H75" s="263"/>
      <c r="I75" s="263"/>
      <c r="J75" s="50" t="s">
        <v>519</v>
      </c>
      <c r="K75" s="17" t="s">
        <v>24</v>
      </c>
      <c r="L75" s="17" t="s">
        <v>25</v>
      </c>
      <c r="M75" s="26" t="s">
        <v>24</v>
      </c>
      <c r="N75" s="27" t="s">
        <v>25</v>
      </c>
    </row>
    <row r="76" spans="1:14" ht="14.25" customHeight="1" x14ac:dyDescent="0.3">
      <c r="B76" s="256" t="s">
        <v>48</v>
      </c>
      <c r="C76" s="256"/>
      <c r="D76" s="256"/>
      <c r="E76" s="256"/>
      <c r="F76" s="256"/>
      <c r="G76" s="256"/>
      <c r="H76" s="256"/>
      <c r="I76" s="256"/>
      <c r="J76" s="55">
        <v>20.3</v>
      </c>
      <c r="K76" s="56">
        <v>11.3</v>
      </c>
      <c r="L76" s="56">
        <v>13.6</v>
      </c>
      <c r="M76" s="57">
        <v>8.6</v>
      </c>
      <c r="N76" s="58">
        <v>12.8</v>
      </c>
    </row>
    <row r="77" spans="1:14" ht="16.5" x14ac:dyDescent="0.3">
      <c r="B77" s="247" t="s">
        <v>49</v>
      </c>
      <c r="C77" s="247"/>
      <c r="D77" s="247"/>
      <c r="E77" s="247"/>
      <c r="F77" s="247"/>
      <c r="G77" s="247"/>
      <c r="H77" s="247"/>
      <c r="I77" s="247"/>
      <c r="J77" s="59" t="s">
        <v>45</v>
      </c>
      <c r="K77" s="60">
        <v>1.1499999999999999</v>
      </c>
      <c r="L77" s="60">
        <v>0.5</v>
      </c>
      <c r="M77" s="61">
        <v>0.5</v>
      </c>
      <c r="N77" s="62">
        <v>0.6</v>
      </c>
    </row>
    <row r="78" spans="1:14" s="184" customFormat="1" ht="13.5" x14ac:dyDescent="0.3">
      <c r="B78" s="266" t="s">
        <v>46</v>
      </c>
      <c r="C78" s="266"/>
      <c r="D78" s="266"/>
      <c r="E78" s="266"/>
      <c r="F78" s="266"/>
      <c r="G78" s="266"/>
      <c r="H78" s="266"/>
      <c r="I78" s="266"/>
      <c r="J78" s="266"/>
      <c r="K78" s="266"/>
      <c r="L78" s="266"/>
      <c r="M78" s="266"/>
      <c r="N78" s="266"/>
    </row>
    <row r="79" spans="1:14" s="184" customFormat="1" ht="13.5" x14ac:dyDescent="0.3">
      <c r="B79" s="267"/>
      <c r="C79" s="267"/>
      <c r="D79" s="267"/>
      <c r="E79" s="267"/>
      <c r="F79" s="267"/>
      <c r="G79" s="267"/>
      <c r="H79" s="267"/>
      <c r="I79" s="267"/>
      <c r="J79" s="267"/>
      <c r="K79" s="267"/>
      <c r="L79" s="267"/>
      <c r="M79" s="267"/>
      <c r="N79" s="267"/>
    </row>
    <row r="82" spans="1:15" x14ac:dyDescent="0.3">
      <c r="A82" s="20"/>
      <c r="B82" s="21" t="s">
        <v>47</v>
      </c>
      <c r="C82" s="20"/>
      <c r="D82" s="20"/>
      <c r="E82" s="20"/>
      <c r="F82" s="20"/>
      <c r="G82" s="20"/>
      <c r="H82" s="20"/>
      <c r="I82" s="20"/>
      <c r="J82" s="20"/>
      <c r="K82" s="20"/>
      <c r="L82" s="20"/>
      <c r="M82" s="20"/>
      <c r="N82" s="20"/>
    </row>
    <row r="84" spans="1:15" x14ac:dyDescent="0.3">
      <c r="B84" s="263" t="s">
        <v>50</v>
      </c>
      <c r="C84" s="263"/>
      <c r="D84" s="263"/>
      <c r="E84" s="263"/>
      <c r="F84" s="263"/>
      <c r="G84" s="263"/>
      <c r="H84" s="263"/>
      <c r="I84" s="263"/>
      <c r="J84" s="50">
        <v>2024</v>
      </c>
      <c r="K84" s="262">
        <v>2023</v>
      </c>
      <c r="L84" s="262"/>
      <c r="M84" s="295">
        <v>2022</v>
      </c>
      <c r="N84" s="296"/>
    </row>
    <row r="85" spans="1:15" x14ac:dyDescent="0.3">
      <c r="B85" s="263"/>
      <c r="C85" s="263"/>
      <c r="D85" s="263"/>
      <c r="E85" s="263"/>
      <c r="F85" s="263"/>
      <c r="G85" s="263"/>
      <c r="H85" s="263"/>
      <c r="I85" s="263"/>
      <c r="J85" s="50" t="s">
        <v>519</v>
      </c>
      <c r="K85" s="17" t="s">
        <v>24</v>
      </c>
      <c r="L85" s="17" t="s">
        <v>25</v>
      </c>
      <c r="M85" s="26" t="s">
        <v>24</v>
      </c>
      <c r="N85" s="27" t="s">
        <v>25</v>
      </c>
    </row>
    <row r="86" spans="1:15" x14ac:dyDescent="0.3">
      <c r="B86" s="256" t="s">
        <v>51</v>
      </c>
      <c r="C86" s="256"/>
      <c r="D86" s="256"/>
      <c r="E86" s="256"/>
      <c r="F86" s="256"/>
      <c r="G86" s="256"/>
      <c r="H86" s="256"/>
      <c r="I86" s="256"/>
      <c r="J86" s="63">
        <v>1126</v>
      </c>
      <c r="K86" s="23">
        <v>780</v>
      </c>
      <c r="L86" s="23">
        <v>163</v>
      </c>
      <c r="M86" s="28">
        <v>506</v>
      </c>
      <c r="N86" s="64">
        <v>152</v>
      </c>
    </row>
    <row r="87" spans="1:15" x14ac:dyDescent="0.3">
      <c r="B87" s="256" t="s">
        <v>52</v>
      </c>
      <c r="C87" s="256"/>
      <c r="D87" s="256"/>
      <c r="E87" s="256"/>
      <c r="F87" s="256"/>
      <c r="G87" s="256"/>
      <c r="H87" s="256"/>
      <c r="I87" s="256"/>
      <c r="J87" s="63">
        <v>1121</v>
      </c>
      <c r="K87" s="23">
        <v>766</v>
      </c>
      <c r="L87" s="23">
        <v>163</v>
      </c>
      <c r="M87" s="28">
        <v>500</v>
      </c>
      <c r="N87" s="64">
        <v>152</v>
      </c>
    </row>
    <row r="88" spans="1:15" ht="16.5" x14ac:dyDescent="0.3">
      <c r="B88" s="247" t="s">
        <v>53</v>
      </c>
      <c r="C88" s="247"/>
      <c r="D88" s="247"/>
      <c r="E88" s="247"/>
      <c r="F88" s="247"/>
      <c r="G88" s="247"/>
      <c r="H88" s="247"/>
      <c r="I88" s="247"/>
      <c r="J88" s="65">
        <f>J87/J86</f>
        <v>0.99555950266429838</v>
      </c>
      <c r="K88" s="66">
        <f>K87/K86</f>
        <v>0.982051282051282</v>
      </c>
      <c r="L88" s="66">
        <f>L87/L86</f>
        <v>1</v>
      </c>
      <c r="M88" s="67">
        <f>M87/M86</f>
        <v>0.98814229249011853</v>
      </c>
      <c r="N88" s="68">
        <f>N87/N86</f>
        <v>1</v>
      </c>
    </row>
    <row r="89" spans="1:15" s="184" customFormat="1" ht="13.5" x14ac:dyDescent="0.3">
      <c r="B89" s="276" t="s">
        <v>54</v>
      </c>
      <c r="C89" s="276"/>
      <c r="D89" s="276"/>
      <c r="E89" s="276"/>
      <c r="F89" s="276"/>
      <c r="G89" s="276"/>
      <c r="H89" s="276"/>
      <c r="I89" s="276"/>
      <c r="J89" s="276"/>
      <c r="K89" s="276"/>
      <c r="L89" s="276"/>
      <c r="M89" s="276"/>
      <c r="N89" s="276"/>
    </row>
    <row r="92" spans="1:15" x14ac:dyDescent="0.3">
      <c r="A92" s="20"/>
      <c r="B92" s="21" t="s">
        <v>55</v>
      </c>
      <c r="C92" s="20"/>
      <c r="D92" s="20"/>
      <c r="E92" s="20"/>
      <c r="F92" s="20"/>
      <c r="G92" s="20"/>
      <c r="H92" s="20"/>
      <c r="I92" s="20"/>
      <c r="J92" s="20"/>
      <c r="K92" s="20"/>
      <c r="L92" s="20"/>
      <c r="M92" s="20"/>
      <c r="N92" s="20"/>
    </row>
    <row r="94" spans="1:15" s="47" customFormat="1" ht="13.5" x14ac:dyDescent="0.3">
      <c r="B94" s="263" t="s">
        <v>56</v>
      </c>
      <c r="C94" s="263"/>
      <c r="D94" s="263"/>
      <c r="E94" s="263"/>
      <c r="F94" s="264">
        <v>2024</v>
      </c>
      <c r="G94" s="265"/>
      <c r="H94" s="264">
        <v>2023</v>
      </c>
      <c r="I94" s="263"/>
      <c r="J94" s="263"/>
      <c r="K94" s="265"/>
      <c r="L94" s="264">
        <v>2022</v>
      </c>
      <c r="M94" s="263"/>
      <c r="N94" s="263"/>
      <c r="O94" s="265"/>
    </row>
    <row r="95" spans="1:15" s="47" customFormat="1" ht="13.5" customHeight="1" x14ac:dyDescent="0.3">
      <c r="B95" s="263"/>
      <c r="C95" s="263"/>
      <c r="D95" s="263"/>
      <c r="E95" s="263"/>
      <c r="F95" s="264" t="s">
        <v>519</v>
      </c>
      <c r="G95" s="263"/>
      <c r="H95" s="264" t="s">
        <v>24</v>
      </c>
      <c r="I95" s="263"/>
      <c r="J95" s="263" t="s">
        <v>25</v>
      </c>
      <c r="K95" s="265"/>
      <c r="L95" s="264" t="s">
        <v>24</v>
      </c>
      <c r="M95" s="263"/>
      <c r="N95" s="263" t="s">
        <v>25</v>
      </c>
      <c r="O95" s="265"/>
    </row>
    <row r="96" spans="1:15" s="47" customFormat="1" ht="27.75" x14ac:dyDescent="0.3">
      <c r="B96" s="263"/>
      <c r="C96" s="263"/>
      <c r="D96" s="263"/>
      <c r="E96" s="263"/>
      <c r="F96" s="69" t="s">
        <v>57</v>
      </c>
      <c r="G96" s="16" t="s">
        <v>58</v>
      </c>
      <c r="H96" s="69" t="s">
        <v>57</v>
      </c>
      <c r="I96" s="16" t="s">
        <v>58</v>
      </c>
      <c r="J96" s="16" t="s">
        <v>68</v>
      </c>
      <c r="K96" s="70" t="s">
        <v>58</v>
      </c>
      <c r="L96" s="69" t="s">
        <v>57</v>
      </c>
      <c r="M96" s="16" t="s">
        <v>58</v>
      </c>
      <c r="N96" s="16" t="s">
        <v>57</v>
      </c>
      <c r="O96" s="70" t="s">
        <v>58</v>
      </c>
    </row>
    <row r="97" spans="2:15" x14ac:dyDescent="0.3">
      <c r="B97" s="36" t="s">
        <v>59</v>
      </c>
      <c r="C97" s="36"/>
      <c r="D97" s="36"/>
      <c r="E97" s="36"/>
      <c r="F97" s="37"/>
      <c r="G97" s="38"/>
      <c r="H97" s="37"/>
      <c r="I97" s="36"/>
      <c r="J97" s="36"/>
      <c r="K97" s="38"/>
      <c r="L97" s="37"/>
      <c r="M97" s="36"/>
      <c r="N97" s="36"/>
      <c r="O97" s="38"/>
    </row>
    <row r="98" spans="2:15" x14ac:dyDescent="0.3">
      <c r="B98" s="247" t="s">
        <v>21</v>
      </c>
      <c r="C98" s="247"/>
      <c r="D98" s="247"/>
      <c r="E98" s="247"/>
      <c r="F98" s="29">
        <v>289</v>
      </c>
      <c r="G98" s="71">
        <v>127</v>
      </c>
      <c r="H98" s="29">
        <v>262</v>
      </c>
      <c r="I98" s="24">
        <v>71</v>
      </c>
      <c r="J98" s="24">
        <v>20</v>
      </c>
      <c r="K98" s="71">
        <v>17</v>
      </c>
      <c r="L98" s="29">
        <v>212</v>
      </c>
      <c r="M98" s="24">
        <v>35</v>
      </c>
      <c r="N98" s="24">
        <v>33</v>
      </c>
      <c r="O98" s="71">
        <v>18</v>
      </c>
    </row>
    <row r="99" spans="2:15" x14ac:dyDescent="0.3">
      <c r="B99" s="247" t="s">
        <v>22</v>
      </c>
      <c r="C99" s="247"/>
      <c r="D99" s="247"/>
      <c r="E99" s="247"/>
      <c r="F99" s="29">
        <v>83</v>
      </c>
      <c r="G99" s="71">
        <v>60</v>
      </c>
      <c r="H99" s="29">
        <v>105</v>
      </c>
      <c r="I99" s="24">
        <v>20</v>
      </c>
      <c r="J99" s="24">
        <v>16</v>
      </c>
      <c r="K99" s="71">
        <v>9</v>
      </c>
      <c r="L99" s="29">
        <v>83</v>
      </c>
      <c r="M99" s="24">
        <v>20</v>
      </c>
      <c r="N99" s="24">
        <v>17</v>
      </c>
      <c r="O99" s="71">
        <v>8</v>
      </c>
    </row>
    <row r="100" spans="2:15" x14ac:dyDescent="0.3">
      <c r="B100" s="36" t="s">
        <v>60</v>
      </c>
      <c r="C100" s="36"/>
      <c r="D100" s="36"/>
      <c r="E100" s="36"/>
      <c r="F100" s="39"/>
      <c r="G100" s="72"/>
      <c r="H100" s="39"/>
      <c r="I100" s="40"/>
      <c r="J100" s="40"/>
      <c r="K100" s="72"/>
      <c r="L100" s="39"/>
      <c r="M100" s="40"/>
      <c r="N100" s="40"/>
      <c r="O100" s="72"/>
    </row>
    <row r="101" spans="2:15" x14ac:dyDescent="0.3">
      <c r="B101" s="247" t="s">
        <v>61</v>
      </c>
      <c r="C101" s="247"/>
      <c r="D101" s="247"/>
      <c r="E101" s="247"/>
      <c r="F101" s="29">
        <v>3</v>
      </c>
      <c r="G101" s="71">
        <v>3</v>
      </c>
      <c r="H101" s="330">
        <v>53</v>
      </c>
      <c r="I101" s="332">
        <v>8</v>
      </c>
      <c r="J101" s="24">
        <v>2</v>
      </c>
      <c r="K101" s="71">
        <v>1</v>
      </c>
      <c r="L101" s="330">
        <v>28</v>
      </c>
      <c r="M101" s="332">
        <v>5</v>
      </c>
      <c r="N101" s="24">
        <v>0</v>
      </c>
      <c r="O101" s="71">
        <v>0</v>
      </c>
    </row>
    <row r="102" spans="2:15" x14ac:dyDescent="0.3">
      <c r="B102" s="247" t="s">
        <v>62</v>
      </c>
      <c r="C102" s="247"/>
      <c r="D102" s="247"/>
      <c r="E102" s="247"/>
      <c r="F102" s="29">
        <v>84</v>
      </c>
      <c r="G102" s="71">
        <v>30</v>
      </c>
      <c r="H102" s="331"/>
      <c r="I102" s="333"/>
      <c r="J102" s="24">
        <v>7</v>
      </c>
      <c r="K102" s="71">
        <v>6</v>
      </c>
      <c r="L102" s="331"/>
      <c r="M102" s="333"/>
      <c r="N102" s="24">
        <v>6</v>
      </c>
      <c r="O102" s="71">
        <v>2</v>
      </c>
    </row>
    <row r="103" spans="2:15" x14ac:dyDescent="0.3">
      <c r="B103" s="247" t="s">
        <v>63</v>
      </c>
      <c r="C103" s="247"/>
      <c r="D103" s="247"/>
      <c r="E103" s="247"/>
      <c r="F103" s="29">
        <v>147</v>
      </c>
      <c r="G103" s="71">
        <v>53</v>
      </c>
      <c r="H103" s="330">
        <v>255</v>
      </c>
      <c r="I103" s="332">
        <v>50</v>
      </c>
      <c r="J103" s="24">
        <v>8</v>
      </c>
      <c r="K103" s="71">
        <v>9</v>
      </c>
      <c r="L103" s="330">
        <v>204</v>
      </c>
      <c r="M103" s="332">
        <v>35</v>
      </c>
      <c r="N103" s="24">
        <v>24</v>
      </c>
      <c r="O103" s="71">
        <v>8</v>
      </c>
    </row>
    <row r="104" spans="2:15" x14ac:dyDescent="0.3">
      <c r="B104" s="247" t="s">
        <v>64</v>
      </c>
      <c r="C104" s="247"/>
      <c r="D104" s="247"/>
      <c r="E104" s="247"/>
      <c r="F104" s="29">
        <v>94</v>
      </c>
      <c r="G104" s="71">
        <v>53</v>
      </c>
      <c r="H104" s="331"/>
      <c r="I104" s="333"/>
      <c r="J104" s="24">
        <v>12</v>
      </c>
      <c r="K104" s="71">
        <v>7</v>
      </c>
      <c r="L104" s="331"/>
      <c r="M104" s="333"/>
      <c r="N104" s="24">
        <v>15</v>
      </c>
      <c r="O104" s="71">
        <v>6</v>
      </c>
    </row>
    <row r="105" spans="2:15" x14ac:dyDescent="0.3">
      <c r="B105" s="247" t="s">
        <v>65</v>
      </c>
      <c r="C105" s="247"/>
      <c r="D105" s="247"/>
      <c r="E105" s="247"/>
      <c r="F105" s="29">
        <v>25</v>
      </c>
      <c r="G105" s="71">
        <v>26</v>
      </c>
      <c r="H105" s="330">
        <v>59</v>
      </c>
      <c r="I105" s="332">
        <v>33</v>
      </c>
      <c r="J105" s="24">
        <v>6</v>
      </c>
      <c r="K105" s="71">
        <v>1</v>
      </c>
      <c r="L105" s="330">
        <v>63</v>
      </c>
      <c r="M105" s="332">
        <v>15</v>
      </c>
      <c r="N105" s="24">
        <v>2</v>
      </c>
      <c r="O105" s="71">
        <v>6</v>
      </c>
    </row>
    <row r="106" spans="2:15" x14ac:dyDescent="0.3">
      <c r="B106" s="247" t="s">
        <v>66</v>
      </c>
      <c r="C106" s="247"/>
      <c r="D106" s="247"/>
      <c r="E106" s="247"/>
      <c r="F106" s="29">
        <v>19</v>
      </c>
      <c r="G106" s="71">
        <v>22</v>
      </c>
      <c r="H106" s="331"/>
      <c r="I106" s="333"/>
      <c r="J106" s="24">
        <v>2</v>
      </c>
      <c r="K106" s="71">
        <v>2</v>
      </c>
      <c r="L106" s="331"/>
      <c r="M106" s="333"/>
      <c r="N106" s="24">
        <v>3</v>
      </c>
      <c r="O106" s="71">
        <v>4</v>
      </c>
    </row>
    <row r="107" spans="2:15" x14ac:dyDescent="0.3">
      <c r="B107" s="36" t="s">
        <v>67</v>
      </c>
      <c r="C107" s="36"/>
      <c r="D107" s="36"/>
      <c r="E107" s="36"/>
      <c r="F107" s="39"/>
      <c r="G107" s="72"/>
      <c r="H107" s="39"/>
      <c r="I107" s="40"/>
      <c r="J107" s="40"/>
      <c r="K107" s="72"/>
      <c r="L107" s="39"/>
      <c r="M107" s="40"/>
      <c r="N107" s="40"/>
      <c r="O107" s="72"/>
    </row>
    <row r="108" spans="2:15" x14ac:dyDescent="0.3">
      <c r="B108" s="247" t="s">
        <v>27</v>
      </c>
      <c r="C108" s="247"/>
      <c r="D108" s="247"/>
      <c r="E108" s="247"/>
      <c r="F108" s="29">
        <v>249</v>
      </c>
      <c r="G108" s="71">
        <v>50</v>
      </c>
      <c r="H108" s="29">
        <v>257</v>
      </c>
      <c r="I108" s="24">
        <v>36</v>
      </c>
      <c r="J108" s="24">
        <v>0</v>
      </c>
      <c r="K108" s="71">
        <v>0</v>
      </c>
      <c r="L108" s="29">
        <v>228</v>
      </c>
      <c r="M108" s="24">
        <v>19</v>
      </c>
      <c r="N108" s="24">
        <v>0</v>
      </c>
      <c r="O108" s="71">
        <v>0</v>
      </c>
    </row>
    <row r="109" spans="2:15" x14ac:dyDescent="0.3">
      <c r="B109" s="247" t="s">
        <v>28</v>
      </c>
      <c r="C109" s="247"/>
      <c r="D109" s="247"/>
      <c r="E109" s="247"/>
      <c r="F109" s="29">
        <v>123</v>
      </c>
      <c r="G109" s="71">
        <v>137</v>
      </c>
      <c r="H109" s="29">
        <v>110</v>
      </c>
      <c r="I109" s="24">
        <v>55</v>
      </c>
      <c r="J109" s="24">
        <v>37</v>
      </c>
      <c r="K109" s="71">
        <v>26</v>
      </c>
      <c r="L109" s="29">
        <v>67</v>
      </c>
      <c r="M109" s="24">
        <v>36</v>
      </c>
      <c r="N109" s="24">
        <v>50</v>
      </c>
      <c r="O109" s="71">
        <v>26</v>
      </c>
    </row>
    <row r="110" spans="2:15" x14ac:dyDescent="0.3">
      <c r="B110" s="268" t="s">
        <v>23</v>
      </c>
      <c r="C110" s="268"/>
      <c r="D110" s="268"/>
      <c r="E110" s="268"/>
      <c r="F110" s="42">
        <v>372</v>
      </c>
      <c r="G110" s="44">
        <v>187</v>
      </c>
      <c r="H110" s="42">
        <v>367</v>
      </c>
      <c r="I110" s="43">
        <v>91</v>
      </c>
      <c r="J110" s="43">
        <v>37</v>
      </c>
      <c r="K110" s="44">
        <v>26</v>
      </c>
      <c r="L110" s="42">
        <v>295</v>
      </c>
      <c r="M110" s="43">
        <v>55</v>
      </c>
      <c r="N110" s="43">
        <v>50</v>
      </c>
      <c r="O110" s="44">
        <v>26</v>
      </c>
    </row>
    <row r="111" spans="2:15" s="184" customFormat="1" ht="13.5" x14ac:dyDescent="0.3">
      <c r="B111" s="276" t="s">
        <v>69</v>
      </c>
      <c r="C111" s="276"/>
      <c r="D111" s="276"/>
      <c r="E111" s="276"/>
      <c r="F111" s="276"/>
      <c r="G111" s="276"/>
      <c r="H111" s="276"/>
      <c r="I111" s="276"/>
      <c r="J111" s="276"/>
      <c r="K111" s="276"/>
      <c r="L111" s="276"/>
      <c r="M111" s="276"/>
      <c r="N111" s="276"/>
    </row>
    <row r="113" spans="2:15" s="47" customFormat="1" ht="13.5" x14ac:dyDescent="0.3">
      <c r="B113" s="263" t="s">
        <v>70</v>
      </c>
      <c r="C113" s="263"/>
      <c r="D113" s="263"/>
      <c r="E113" s="263"/>
      <c r="F113" s="264">
        <v>2024</v>
      </c>
      <c r="G113" s="265"/>
      <c r="H113" s="264">
        <v>2023</v>
      </c>
      <c r="I113" s="263"/>
      <c r="J113" s="263"/>
      <c r="K113" s="265"/>
      <c r="L113" s="264">
        <v>2022</v>
      </c>
      <c r="M113" s="263"/>
      <c r="N113" s="263"/>
      <c r="O113" s="265"/>
    </row>
    <row r="114" spans="2:15" s="47" customFormat="1" ht="13.5" customHeight="1" x14ac:dyDescent="0.3">
      <c r="B114" s="263"/>
      <c r="C114" s="263"/>
      <c r="D114" s="263"/>
      <c r="E114" s="263"/>
      <c r="F114" s="264" t="s">
        <v>519</v>
      </c>
      <c r="G114" s="263"/>
      <c r="H114" s="264" t="s">
        <v>24</v>
      </c>
      <c r="I114" s="263"/>
      <c r="J114" s="263" t="s">
        <v>25</v>
      </c>
      <c r="K114" s="265"/>
      <c r="L114" s="264" t="s">
        <v>24</v>
      </c>
      <c r="M114" s="263"/>
      <c r="N114" s="263" t="s">
        <v>25</v>
      </c>
      <c r="O114" s="265"/>
    </row>
    <row r="115" spans="2:15" s="47" customFormat="1" ht="27.75" x14ac:dyDescent="0.3">
      <c r="B115" s="263"/>
      <c r="C115" s="263"/>
      <c r="D115" s="263"/>
      <c r="E115" s="263"/>
      <c r="F115" s="69" t="s">
        <v>71</v>
      </c>
      <c r="G115" s="16" t="s">
        <v>72</v>
      </c>
      <c r="H115" s="69" t="s">
        <v>71</v>
      </c>
      <c r="I115" s="16" t="s">
        <v>72</v>
      </c>
      <c r="J115" s="16" t="s">
        <v>73</v>
      </c>
      <c r="K115" s="70" t="s">
        <v>74</v>
      </c>
      <c r="L115" s="69" t="s">
        <v>71</v>
      </c>
      <c r="M115" s="16" t="s">
        <v>72</v>
      </c>
      <c r="N115" s="16" t="s">
        <v>71</v>
      </c>
      <c r="O115" s="70" t="s">
        <v>72</v>
      </c>
    </row>
    <row r="116" spans="2:15" x14ac:dyDescent="0.3">
      <c r="B116" s="36" t="s">
        <v>59</v>
      </c>
      <c r="C116" s="36"/>
      <c r="D116" s="36"/>
      <c r="E116" s="36"/>
      <c r="F116" s="37"/>
      <c r="G116" s="38"/>
      <c r="H116" s="37"/>
      <c r="I116" s="36"/>
      <c r="J116" s="36"/>
      <c r="K116" s="38"/>
      <c r="L116" s="37"/>
      <c r="M116" s="36"/>
      <c r="N116" s="36"/>
      <c r="O116" s="38"/>
    </row>
    <row r="117" spans="2:15" x14ac:dyDescent="0.3">
      <c r="B117" s="247" t="s">
        <v>21</v>
      </c>
      <c r="C117" s="247"/>
      <c r="D117" s="247"/>
      <c r="E117" s="247"/>
      <c r="F117" s="67">
        <v>0.35799999999999998</v>
      </c>
      <c r="G117" s="68">
        <v>0.25800000000000001</v>
      </c>
      <c r="H117" s="67">
        <v>0.47199999999999998</v>
      </c>
      <c r="I117" s="66">
        <v>0.3</v>
      </c>
      <c r="J117" s="66">
        <v>0.23</v>
      </c>
      <c r="K117" s="68">
        <v>0.21299999999999999</v>
      </c>
      <c r="L117" s="67">
        <v>0.57899999999999996</v>
      </c>
      <c r="M117" s="66">
        <v>0.33700000000000002</v>
      </c>
      <c r="N117" s="66">
        <v>0.375</v>
      </c>
      <c r="O117" s="68">
        <v>0.28999999999999998</v>
      </c>
    </row>
    <row r="118" spans="2:15" x14ac:dyDescent="0.3">
      <c r="B118" s="247" t="s">
        <v>22</v>
      </c>
      <c r="C118" s="247"/>
      <c r="D118" s="247"/>
      <c r="E118" s="247"/>
      <c r="F118" s="67">
        <v>0.26</v>
      </c>
      <c r="G118" s="68">
        <v>0.224</v>
      </c>
      <c r="H118" s="67">
        <v>0.46700000000000003</v>
      </c>
      <c r="I118" s="66">
        <v>0.27800000000000002</v>
      </c>
      <c r="J118" s="66">
        <v>0.22500000000000001</v>
      </c>
      <c r="K118" s="68">
        <v>0.17599999999999999</v>
      </c>
      <c r="L118" s="67">
        <v>0.59299999999999997</v>
      </c>
      <c r="M118" s="66">
        <v>0.36799999999999999</v>
      </c>
      <c r="N118" s="66">
        <v>0.26600000000000001</v>
      </c>
      <c r="O118" s="68">
        <v>0.19500000000000001</v>
      </c>
    </row>
    <row r="119" spans="2:15" x14ac:dyDescent="0.3">
      <c r="B119" s="36" t="s">
        <v>60</v>
      </c>
      <c r="C119" s="36"/>
      <c r="D119" s="36"/>
      <c r="E119" s="36"/>
      <c r="F119" s="73"/>
      <c r="G119" s="74"/>
      <c r="H119" s="73"/>
      <c r="I119" s="75"/>
      <c r="J119" s="75"/>
      <c r="K119" s="74"/>
      <c r="L119" s="73"/>
      <c r="M119" s="75"/>
      <c r="N119" s="75"/>
      <c r="O119" s="74"/>
    </row>
    <row r="120" spans="2:15" x14ac:dyDescent="0.3">
      <c r="B120" s="247" t="s">
        <v>61</v>
      </c>
      <c r="C120" s="247"/>
      <c r="D120" s="247"/>
      <c r="E120" s="247"/>
      <c r="F120" s="67">
        <v>0.6</v>
      </c>
      <c r="G120" s="68">
        <v>0.6</v>
      </c>
      <c r="H120" s="326">
        <v>0.64600000000000002</v>
      </c>
      <c r="I120" s="328">
        <v>0.372</v>
      </c>
      <c r="J120" s="66">
        <v>1</v>
      </c>
      <c r="K120" s="68">
        <v>0.75</v>
      </c>
      <c r="L120" s="326">
        <v>0.57099999999999995</v>
      </c>
      <c r="M120" s="328">
        <v>0.33700000000000002</v>
      </c>
      <c r="N120" s="66">
        <v>0</v>
      </c>
      <c r="O120" s="68">
        <v>0</v>
      </c>
    </row>
    <row r="121" spans="2:15" x14ac:dyDescent="0.3">
      <c r="B121" s="247" t="s">
        <v>62</v>
      </c>
      <c r="C121" s="247"/>
      <c r="D121" s="247"/>
      <c r="E121" s="247"/>
      <c r="F121" s="67">
        <v>0.56999999999999995</v>
      </c>
      <c r="G121" s="68">
        <v>0.38800000000000001</v>
      </c>
      <c r="H121" s="327"/>
      <c r="I121" s="329"/>
      <c r="J121" s="66">
        <v>0.5</v>
      </c>
      <c r="K121" s="68">
        <v>0.46400000000000002</v>
      </c>
      <c r="L121" s="327"/>
      <c r="M121" s="329"/>
      <c r="N121" s="66">
        <v>0.42899999999999999</v>
      </c>
      <c r="O121" s="68">
        <v>0.28599999999999998</v>
      </c>
    </row>
    <row r="122" spans="2:15" x14ac:dyDescent="0.3">
      <c r="B122" s="247" t="s">
        <v>63</v>
      </c>
      <c r="C122" s="247"/>
      <c r="D122" s="247"/>
      <c r="E122" s="247"/>
      <c r="F122" s="67">
        <v>0.35399999999999998</v>
      </c>
      <c r="G122" s="68">
        <v>0.24099999999999999</v>
      </c>
      <c r="H122" s="326">
        <v>0.47</v>
      </c>
      <c r="I122" s="328">
        <v>0.28100000000000003</v>
      </c>
      <c r="J122" s="66">
        <v>0.16700000000000001</v>
      </c>
      <c r="K122" s="68">
        <v>0.17699999999999999</v>
      </c>
      <c r="L122" s="326">
        <v>0.59099999999999997</v>
      </c>
      <c r="M122" s="328">
        <v>0.34599999999999997</v>
      </c>
      <c r="N122" s="66">
        <v>0.46200000000000002</v>
      </c>
      <c r="O122" s="68">
        <v>0.308</v>
      </c>
    </row>
    <row r="123" spans="2:15" x14ac:dyDescent="0.3">
      <c r="B123" s="247" t="s">
        <v>64</v>
      </c>
      <c r="C123" s="247"/>
      <c r="D123" s="247"/>
      <c r="E123" s="247"/>
      <c r="F123" s="67">
        <v>0.25600000000000001</v>
      </c>
      <c r="G123" s="68">
        <v>0.2</v>
      </c>
      <c r="H123" s="327"/>
      <c r="I123" s="329"/>
      <c r="J123" s="66">
        <v>0.20699999999999999</v>
      </c>
      <c r="K123" s="68">
        <v>0.16400000000000001</v>
      </c>
      <c r="L123" s="327"/>
      <c r="M123" s="329"/>
      <c r="N123" s="66">
        <v>0.28299999999999997</v>
      </c>
      <c r="O123" s="68">
        <v>0.19800000000000001</v>
      </c>
    </row>
    <row r="124" spans="2:15" x14ac:dyDescent="0.3">
      <c r="B124" s="247" t="s">
        <v>65</v>
      </c>
      <c r="C124" s="247"/>
      <c r="D124" s="247"/>
      <c r="E124" s="247"/>
      <c r="F124" s="67">
        <v>0.22500000000000001</v>
      </c>
      <c r="G124" s="68">
        <v>0.23</v>
      </c>
      <c r="H124" s="326">
        <v>0.378</v>
      </c>
      <c r="I124" s="328">
        <v>0.29499999999999998</v>
      </c>
      <c r="J124" s="66">
        <v>0.23100000000000001</v>
      </c>
      <c r="K124" s="68">
        <v>0.13500000000000001</v>
      </c>
      <c r="L124" s="326">
        <v>0.56299999999999994</v>
      </c>
      <c r="M124" s="328">
        <v>0.34799999999999998</v>
      </c>
      <c r="N124" s="66">
        <v>0.11799999999999999</v>
      </c>
      <c r="O124" s="68">
        <v>0.23499999999999999</v>
      </c>
    </row>
    <row r="125" spans="2:15" x14ac:dyDescent="0.3">
      <c r="B125" s="247" t="s">
        <v>66</v>
      </c>
      <c r="C125" s="247"/>
      <c r="D125" s="247"/>
      <c r="E125" s="247"/>
      <c r="F125" s="67">
        <v>0.23499999999999999</v>
      </c>
      <c r="G125" s="68">
        <v>0.253</v>
      </c>
      <c r="H125" s="327"/>
      <c r="I125" s="329"/>
      <c r="J125" s="66">
        <v>0.13300000000000001</v>
      </c>
      <c r="K125" s="68">
        <v>0.13300000000000001</v>
      </c>
      <c r="L125" s="327"/>
      <c r="M125" s="329"/>
      <c r="N125" s="66">
        <v>0.214</v>
      </c>
      <c r="O125" s="68">
        <v>0.25</v>
      </c>
    </row>
    <row r="126" spans="2:15" x14ac:dyDescent="0.3">
      <c r="B126" s="36" t="s">
        <v>67</v>
      </c>
      <c r="C126" s="36"/>
      <c r="D126" s="36"/>
      <c r="E126" s="36"/>
      <c r="F126" s="73"/>
      <c r="G126" s="74"/>
      <c r="H126" s="73"/>
      <c r="I126" s="75"/>
      <c r="J126" s="75"/>
      <c r="K126" s="74"/>
      <c r="L126" s="73"/>
      <c r="M126" s="75"/>
      <c r="N126" s="75"/>
      <c r="O126" s="74"/>
    </row>
    <row r="127" spans="2:15" x14ac:dyDescent="0.3">
      <c r="B127" s="247" t="s">
        <v>27</v>
      </c>
      <c r="C127" s="247"/>
      <c r="D127" s="247"/>
      <c r="E127" s="247"/>
      <c r="F127" s="67">
        <v>0.27600000000000002</v>
      </c>
      <c r="G127" s="68">
        <v>0.22500000000000001</v>
      </c>
      <c r="H127" s="67">
        <v>0.56499999999999995</v>
      </c>
      <c r="I127" s="66">
        <v>0.32200000000000001</v>
      </c>
      <c r="J127" s="66">
        <v>0</v>
      </c>
      <c r="K127" s="68">
        <v>0</v>
      </c>
      <c r="L127" s="67">
        <v>1.123</v>
      </c>
      <c r="M127" s="66">
        <v>0.60799999999999998</v>
      </c>
      <c r="N127" s="66">
        <v>0</v>
      </c>
      <c r="O127" s="68">
        <v>0</v>
      </c>
    </row>
    <row r="128" spans="2:15" x14ac:dyDescent="0.3">
      <c r="B128" s="247" t="s">
        <v>28</v>
      </c>
      <c r="C128" s="247"/>
      <c r="D128" s="247"/>
      <c r="E128" s="247"/>
      <c r="F128" s="67">
        <v>0.26600000000000001</v>
      </c>
      <c r="G128" s="68">
        <v>0.28100000000000003</v>
      </c>
      <c r="H128" s="67">
        <v>0.33800000000000002</v>
      </c>
      <c r="I128" s="66">
        <v>0.254</v>
      </c>
      <c r="J128" s="66">
        <v>0.23</v>
      </c>
      <c r="K128" s="68">
        <v>0.19600000000000001</v>
      </c>
      <c r="L128" s="67">
        <v>0.221</v>
      </c>
      <c r="M128" s="66">
        <v>0.17</v>
      </c>
      <c r="N128" s="66">
        <v>0.33300000000000002</v>
      </c>
      <c r="O128" s="68">
        <v>0.253</v>
      </c>
    </row>
    <row r="129" spans="1:15" x14ac:dyDescent="0.3">
      <c r="B129" s="268" t="s">
        <v>23</v>
      </c>
      <c r="C129" s="268"/>
      <c r="D129" s="268"/>
      <c r="E129" s="268"/>
      <c r="F129" s="76">
        <v>0.33</v>
      </c>
      <c r="G129" s="77">
        <v>0.248</v>
      </c>
      <c r="H129" s="76">
        <v>0.47099999999999997</v>
      </c>
      <c r="I129" s="78">
        <v>0.29399999999999998</v>
      </c>
      <c r="J129" s="78">
        <v>0.22700000000000001</v>
      </c>
      <c r="K129" s="77">
        <v>0.193</v>
      </c>
      <c r="L129" s="76">
        <v>0.58299999999999996</v>
      </c>
      <c r="M129" s="78">
        <v>0.34599999999999997</v>
      </c>
      <c r="N129" s="78">
        <v>0.32900000000000001</v>
      </c>
      <c r="O129" s="77">
        <v>0.25</v>
      </c>
    </row>
    <row r="130" spans="1:15" s="184" customFormat="1" ht="13.5" x14ac:dyDescent="0.3">
      <c r="B130" s="266" t="s">
        <v>75</v>
      </c>
      <c r="C130" s="266"/>
      <c r="D130" s="266"/>
      <c r="E130" s="266"/>
      <c r="F130" s="266"/>
      <c r="G130" s="266"/>
      <c r="H130" s="266"/>
      <c r="I130" s="266"/>
      <c r="J130" s="266"/>
      <c r="K130" s="266"/>
      <c r="L130" s="266"/>
      <c r="M130" s="266"/>
      <c r="N130" s="266"/>
    </row>
    <row r="131" spans="1:15" s="184" customFormat="1" ht="13.5" x14ac:dyDescent="0.3">
      <c r="B131" s="286"/>
      <c r="C131" s="286"/>
      <c r="D131" s="286"/>
      <c r="E131" s="286"/>
      <c r="F131" s="286"/>
      <c r="G131" s="286"/>
      <c r="H131" s="286"/>
      <c r="I131" s="286"/>
      <c r="J131" s="286"/>
      <c r="K131" s="286"/>
      <c r="L131" s="286"/>
      <c r="M131" s="286"/>
      <c r="N131" s="286"/>
    </row>
    <row r="132" spans="1:15" s="184" customFormat="1" ht="13.5" x14ac:dyDescent="0.3">
      <c r="B132" s="267"/>
      <c r="C132" s="267"/>
      <c r="D132" s="267"/>
      <c r="E132" s="267"/>
      <c r="F132" s="267"/>
      <c r="G132" s="267"/>
      <c r="H132" s="267"/>
      <c r="I132" s="267"/>
      <c r="J132" s="267"/>
      <c r="K132" s="267"/>
      <c r="L132" s="267"/>
      <c r="M132" s="267"/>
      <c r="N132" s="267"/>
    </row>
    <row r="135" spans="1:15" x14ac:dyDescent="0.3">
      <c r="A135" s="20"/>
      <c r="B135" s="21" t="s">
        <v>93</v>
      </c>
      <c r="C135" s="20"/>
      <c r="D135" s="20"/>
      <c r="E135" s="20"/>
      <c r="F135" s="20"/>
      <c r="G135" s="20"/>
      <c r="H135" s="20"/>
      <c r="I135" s="20"/>
      <c r="J135" s="20"/>
      <c r="K135" s="20"/>
      <c r="L135" s="20"/>
      <c r="M135" s="20"/>
      <c r="N135" s="20"/>
    </row>
    <row r="137" spans="1:15" s="79" customFormat="1" ht="12.75" customHeight="1" x14ac:dyDescent="0.3">
      <c r="B137" s="263" t="s">
        <v>91</v>
      </c>
      <c r="C137" s="263"/>
      <c r="D137" s="263"/>
      <c r="E137" s="263"/>
      <c r="F137" s="264">
        <v>2024</v>
      </c>
      <c r="G137" s="265"/>
      <c r="H137" s="263">
        <v>2023</v>
      </c>
      <c r="I137" s="263"/>
      <c r="J137" s="263"/>
      <c r="K137" s="263"/>
      <c r="L137" s="264">
        <v>2022</v>
      </c>
      <c r="M137" s="263"/>
      <c r="N137" s="263"/>
      <c r="O137" s="265"/>
    </row>
    <row r="138" spans="1:15" s="79" customFormat="1" ht="16.5" customHeight="1" x14ac:dyDescent="0.3">
      <c r="B138" s="263"/>
      <c r="C138" s="263"/>
      <c r="D138" s="263"/>
      <c r="E138" s="263"/>
      <c r="F138" s="264" t="s">
        <v>519</v>
      </c>
      <c r="G138" s="265"/>
      <c r="H138" s="263" t="s">
        <v>24</v>
      </c>
      <c r="I138" s="263"/>
      <c r="J138" s="263" t="s">
        <v>25</v>
      </c>
      <c r="K138" s="263"/>
      <c r="L138" s="264" t="s">
        <v>24</v>
      </c>
      <c r="M138" s="263"/>
      <c r="N138" s="263" t="s">
        <v>25</v>
      </c>
      <c r="O138" s="265"/>
    </row>
    <row r="139" spans="1:15" s="79" customFormat="1" ht="12.75" x14ac:dyDescent="0.3">
      <c r="B139" s="263"/>
      <c r="C139" s="263"/>
      <c r="D139" s="263"/>
      <c r="E139" s="263"/>
      <c r="F139" s="209" t="s">
        <v>76</v>
      </c>
      <c r="G139" s="183" t="s">
        <v>77</v>
      </c>
      <c r="H139" s="16" t="s">
        <v>76</v>
      </c>
      <c r="I139" s="16" t="s">
        <v>77</v>
      </c>
      <c r="J139" s="16" t="s">
        <v>76</v>
      </c>
      <c r="K139" s="16" t="s">
        <v>77</v>
      </c>
      <c r="L139" s="69" t="s">
        <v>76</v>
      </c>
      <c r="M139" s="16" t="s">
        <v>77</v>
      </c>
      <c r="N139" s="16" t="s">
        <v>76</v>
      </c>
      <c r="O139" s="70" t="s">
        <v>77</v>
      </c>
    </row>
    <row r="140" spans="1:15" x14ac:dyDescent="0.3">
      <c r="B140" s="36" t="s">
        <v>78</v>
      </c>
      <c r="C140" s="80"/>
      <c r="D140" s="80"/>
      <c r="E140" s="80"/>
      <c r="F140" s="81"/>
      <c r="G140" s="82"/>
      <c r="H140" s="80"/>
      <c r="I140" s="80"/>
      <c r="J140" s="80"/>
      <c r="K140" s="80"/>
      <c r="L140" s="81"/>
      <c r="M140" s="80"/>
      <c r="N140" s="80"/>
      <c r="O140" s="82"/>
    </row>
    <row r="141" spans="1:15" x14ac:dyDescent="0.3">
      <c r="B141" s="255" t="s">
        <v>85</v>
      </c>
      <c r="C141" s="255"/>
      <c r="D141" s="255"/>
      <c r="E141" s="323"/>
      <c r="F141" s="320">
        <v>24</v>
      </c>
      <c r="G141" s="317">
        <v>8</v>
      </c>
      <c r="H141" s="320">
        <v>1</v>
      </c>
      <c r="I141" s="314">
        <v>2</v>
      </c>
      <c r="J141" s="314">
        <v>4</v>
      </c>
      <c r="K141" s="317">
        <v>0</v>
      </c>
      <c r="L141" s="320">
        <v>0</v>
      </c>
      <c r="M141" s="314">
        <v>2</v>
      </c>
      <c r="N141" s="314">
        <v>1</v>
      </c>
      <c r="O141" s="317">
        <v>0</v>
      </c>
    </row>
    <row r="142" spans="1:15" x14ac:dyDescent="0.3">
      <c r="B142" s="256"/>
      <c r="C142" s="256"/>
      <c r="D142" s="256"/>
      <c r="E142" s="325"/>
      <c r="F142" s="322"/>
      <c r="G142" s="319"/>
      <c r="H142" s="322"/>
      <c r="I142" s="316"/>
      <c r="J142" s="316"/>
      <c r="K142" s="319"/>
      <c r="L142" s="322"/>
      <c r="M142" s="316"/>
      <c r="N142" s="316"/>
      <c r="O142" s="319"/>
    </row>
    <row r="143" spans="1:15" x14ac:dyDescent="0.3">
      <c r="B143" s="255" t="s">
        <v>86</v>
      </c>
      <c r="C143" s="255"/>
      <c r="D143" s="255"/>
      <c r="E143" s="323"/>
      <c r="F143" s="320">
        <v>23</v>
      </c>
      <c r="G143" s="317">
        <v>4</v>
      </c>
      <c r="H143" s="320">
        <v>1</v>
      </c>
      <c r="I143" s="314">
        <v>2</v>
      </c>
      <c r="J143" s="314">
        <v>4</v>
      </c>
      <c r="K143" s="317" t="s">
        <v>79</v>
      </c>
      <c r="L143" s="320" t="s">
        <v>79</v>
      </c>
      <c r="M143" s="314">
        <v>2</v>
      </c>
      <c r="N143" s="314">
        <v>1</v>
      </c>
      <c r="O143" s="317" t="s">
        <v>79</v>
      </c>
    </row>
    <row r="144" spans="1:15" x14ac:dyDescent="0.3">
      <c r="B144" s="256"/>
      <c r="C144" s="256"/>
      <c r="D144" s="256"/>
      <c r="E144" s="325"/>
      <c r="F144" s="322"/>
      <c r="G144" s="319"/>
      <c r="H144" s="322"/>
      <c r="I144" s="316"/>
      <c r="J144" s="316"/>
      <c r="K144" s="319"/>
      <c r="L144" s="322"/>
      <c r="M144" s="316"/>
      <c r="N144" s="316"/>
      <c r="O144" s="319"/>
    </row>
    <row r="145" spans="2:15" x14ac:dyDescent="0.3">
      <c r="B145" s="247" t="s">
        <v>87</v>
      </c>
      <c r="C145" s="247"/>
      <c r="D145" s="247"/>
      <c r="E145" s="273"/>
      <c r="F145" s="52">
        <v>1</v>
      </c>
      <c r="G145" s="53">
        <v>4</v>
      </c>
      <c r="H145" s="83">
        <v>0</v>
      </c>
      <c r="I145" s="83">
        <v>0</v>
      </c>
      <c r="J145" s="83">
        <v>0</v>
      </c>
      <c r="K145" s="83" t="s">
        <v>79</v>
      </c>
      <c r="L145" s="85" t="s">
        <v>79</v>
      </c>
      <c r="M145" s="83">
        <v>0</v>
      </c>
      <c r="N145" s="83">
        <v>0</v>
      </c>
      <c r="O145" s="87" t="s">
        <v>79</v>
      </c>
    </row>
    <row r="146" spans="2:15" x14ac:dyDescent="0.3">
      <c r="B146" s="247" t="s">
        <v>80</v>
      </c>
      <c r="C146" s="247"/>
      <c r="D146" s="247"/>
      <c r="E146" s="273"/>
      <c r="F146" s="67">
        <f>F143/F141</f>
        <v>0.95833333333333337</v>
      </c>
      <c r="G146" s="68">
        <f>G143/G141</f>
        <v>0.5</v>
      </c>
      <c r="H146" s="84">
        <v>1</v>
      </c>
      <c r="I146" s="84">
        <v>1</v>
      </c>
      <c r="J146" s="84">
        <v>1</v>
      </c>
      <c r="K146" s="84" t="s">
        <v>79</v>
      </c>
      <c r="L146" s="86" t="s">
        <v>79</v>
      </c>
      <c r="M146" s="84">
        <v>1</v>
      </c>
      <c r="N146" s="84">
        <v>1</v>
      </c>
      <c r="O146" s="88" t="s">
        <v>79</v>
      </c>
    </row>
    <row r="147" spans="2:15" x14ac:dyDescent="0.3">
      <c r="B147" s="247" t="s">
        <v>81</v>
      </c>
      <c r="C147" s="247"/>
      <c r="D147" s="247"/>
      <c r="E147" s="273"/>
      <c r="F147" s="67">
        <f>(F143+F145)/F141</f>
        <v>1</v>
      </c>
      <c r="G147" s="68">
        <f>(G145+G143)/G141</f>
        <v>1</v>
      </c>
      <c r="H147" s="84" t="s">
        <v>79</v>
      </c>
      <c r="I147" s="84" t="s">
        <v>79</v>
      </c>
      <c r="J147" s="84" t="s">
        <v>79</v>
      </c>
      <c r="K147" s="84" t="s">
        <v>79</v>
      </c>
      <c r="L147" s="86" t="s">
        <v>79</v>
      </c>
      <c r="M147" s="84" t="s">
        <v>79</v>
      </c>
      <c r="N147" s="84" t="s">
        <v>79</v>
      </c>
      <c r="O147" s="88" t="s">
        <v>79</v>
      </c>
    </row>
    <row r="148" spans="2:15" x14ac:dyDescent="0.3">
      <c r="B148" s="36" t="s">
        <v>82</v>
      </c>
      <c r="C148" s="80"/>
      <c r="D148" s="80"/>
      <c r="E148" s="80"/>
      <c r="F148" s="81"/>
      <c r="G148" s="82"/>
      <c r="H148" s="80"/>
      <c r="I148" s="80"/>
      <c r="J148" s="80"/>
      <c r="K148" s="80"/>
      <c r="L148" s="81"/>
      <c r="M148" s="80"/>
      <c r="N148" s="80"/>
      <c r="O148" s="82"/>
    </row>
    <row r="149" spans="2:15" x14ac:dyDescent="0.3">
      <c r="B149" s="255" t="s">
        <v>88</v>
      </c>
      <c r="C149" s="255"/>
      <c r="D149" s="255"/>
      <c r="E149" s="323"/>
      <c r="F149" s="320" t="s">
        <v>79</v>
      </c>
      <c r="G149" s="317" t="s">
        <v>79</v>
      </c>
      <c r="H149" s="320">
        <v>1</v>
      </c>
      <c r="I149" s="314">
        <v>2</v>
      </c>
      <c r="J149" s="314">
        <v>2</v>
      </c>
      <c r="K149" s="317" t="s">
        <v>79</v>
      </c>
      <c r="L149" s="320" t="s">
        <v>79</v>
      </c>
      <c r="M149" s="314">
        <v>1</v>
      </c>
      <c r="N149" s="314">
        <v>1</v>
      </c>
      <c r="O149" s="317" t="s">
        <v>79</v>
      </c>
    </row>
    <row r="150" spans="2:15" x14ac:dyDescent="0.3">
      <c r="B150" s="238"/>
      <c r="C150" s="238"/>
      <c r="D150" s="238"/>
      <c r="E150" s="324"/>
      <c r="F150" s="321"/>
      <c r="G150" s="318"/>
      <c r="H150" s="321"/>
      <c r="I150" s="315"/>
      <c r="J150" s="315"/>
      <c r="K150" s="318"/>
      <c r="L150" s="321"/>
      <c r="M150" s="315"/>
      <c r="N150" s="315"/>
      <c r="O150" s="318"/>
    </row>
    <row r="151" spans="2:15" x14ac:dyDescent="0.3">
      <c r="B151" s="256"/>
      <c r="C151" s="256"/>
      <c r="D151" s="256"/>
      <c r="E151" s="325"/>
      <c r="F151" s="322"/>
      <c r="G151" s="319"/>
      <c r="H151" s="322"/>
      <c r="I151" s="316"/>
      <c r="J151" s="316"/>
      <c r="K151" s="319"/>
      <c r="L151" s="322"/>
      <c r="M151" s="316"/>
      <c r="N151" s="316"/>
      <c r="O151" s="319"/>
    </row>
    <row r="152" spans="2:15" x14ac:dyDescent="0.3">
      <c r="B152" s="255" t="s">
        <v>89</v>
      </c>
      <c r="C152" s="255"/>
      <c r="D152" s="255"/>
      <c r="E152" s="323"/>
      <c r="F152" s="320">
        <v>23</v>
      </c>
      <c r="G152" s="317">
        <v>4</v>
      </c>
      <c r="H152" s="320">
        <v>0</v>
      </c>
      <c r="I152" s="314">
        <v>0</v>
      </c>
      <c r="J152" s="314">
        <v>0</v>
      </c>
      <c r="K152" s="317" t="s">
        <v>79</v>
      </c>
      <c r="L152" s="320" t="s">
        <v>79</v>
      </c>
      <c r="M152" s="314">
        <v>0</v>
      </c>
      <c r="N152" s="314">
        <v>0</v>
      </c>
      <c r="O152" s="317" t="s">
        <v>79</v>
      </c>
    </row>
    <row r="153" spans="2:15" x14ac:dyDescent="0.3">
      <c r="B153" s="238"/>
      <c r="C153" s="238"/>
      <c r="D153" s="238"/>
      <c r="E153" s="324"/>
      <c r="F153" s="321"/>
      <c r="G153" s="318"/>
      <c r="H153" s="321"/>
      <c r="I153" s="315"/>
      <c r="J153" s="315"/>
      <c r="K153" s="318"/>
      <c r="L153" s="321"/>
      <c r="M153" s="315"/>
      <c r="N153" s="315"/>
      <c r="O153" s="318"/>
    </row>
    <row r="154" spans="2:15" x14ac:dyDescent="0.3">
      <c r="B154" s="256"/>
      <c r="C154" s="256"/>
      <c r="D154" s="256"/>
      <c r="E154" s="325"/>
      <c r="F154" s="322"/>
      <c r="G154" s="319"/>
      <c r="H154" s="322"/>
      <c r="I154" s="316"/>
      <c r="J154" s="316"/>
      <c r="K154" s="319"/>
      <c r="L154" s="322"/>
      <c r="M154" s="316"/>
      <c r="N154" s="316"/>
      <c r="O154" s="319"/>
    </row>
    <row r="155" spans="2:15" x14ac:dyDescent="0.3">
      <c r="B155" s="255" t="s">
        <v>90</v>
      </c>
      <c r="C155" s="255"/>
      <c r="D155" s="255"/>
      <c r="E155" s="323"/>
      <c r="F155" s="320">
        <v>0</v>
      </c>
      <c r="G155" s="317">
        <v>0</v>
      </c>
      <c r="H155" s="320">
        <v>0</v>
      </c>
      <c r="I155" s="314">
        <v>0</v>
      </c>
      <c r="J155" s="314">
        <v>2</v>
      </c>
      <c r="K155" s="317" t="s">
        <v>79</v>
      </c>
      <c r="L155" s="320" t="s">
        <v>79</v>
      </c>
      <c r="M155" s="314">
        <v>1</v>
      </c>
      <c r="N155" s="314">
        <v>0</v>
      </c>
      <c r="O155" s="317" t="s">
        <v>79</v>
      </c>
    </row>
    <row r="156" spans="2:15" x14ac:dyDescent="0.3">
      <c r="B156" s="238"/>
      <c r="C156" s="238"/>
      <c r="D156" s="238"/>
      <c r="E156" s="324"/>
      <c r="F156" s="321"/>
      <c r="G156" s="318"/>
      <c r="H156" s="321"/>
      <c r="I156" s="315"/>
      <c r="J156" s="315"/>
      <c r="K156" s="318"/>
      <c r="L156" s="321"/>
      <c r="M156" s="315"/>
      <c r="N156" s="315"/>
      <c r="O156" s="318"/>
    </row>
    <row r="157" spans="2:15" x14ac:dyDescent="0.3">
      <c r="B157" s="256"/>
      <c r="C157" s="256"/>
      <c r="D157" s="256"/>
      <c r="E157" s="325"/>
      <c r="F157" s="322"/>
      <c r="G157" s="319"/>
      <c r="H157" s="322"/>
      <c r="I157" s="316"/>
      <c r="J157" s="316"/>
      <c r="K157" s="319"/>
      <c r="L157" s="322"/>
      <c r="M157" s="316"/>
      <c r="N157" s="316"/>
      <c r="O157" s="319"/>
    </row>
    <row r="158" spans="2:15" x14ac:dyDescent="0.3">
      <c r="B158" s="247" t="s">
        <v>83</v>
      </c>
      <c r="C158" s="247"/>
      <c r="D158" s="247"/>
      <c r="E158" s="273"/>
      <c r="F158" s="211" t="s">
        <v>79</v>
      </c>
      <c r="G158" s="221" t="s">
        <v>79</v>
      </c>
      <c r="H158" s="210">
        <v>1</v>
      </c>
      <c r="I158" s="210">
        <f>I149/I143</f>
        <v>1</v>
      </c>
      <c r="J158" s="210">
        <f>J149/J143</f>
        <v>0.5</v>
      </c>
      <c r="K158" s="210" t="s">
        <v>79</v>
      </c>
      <c r="L158" s="211" t="s">
        <v>79</v>
      </c>
      <c r="M158" s="210">
        <v>0.5</v>
      </c>
      <c r="N158" s="210">
        <v>1</v>
      </c>
      <c r="O158" s="88" t="s">
        <v>79</v>
      </c>
    </row>
    <row r="159" spans="2:15" x14ac:dyDescent="0.3">
      <c r="B159" s="247" t="s">
        <v>84</v>
      </c>
      <c r="C159" s="247"/>
      <c r="D159" s="247"/>
      <c r="E159" s="273"/>
      <c r="F159" s="211">
        <f>F152/F143</f>
        <v>1</v>
      </c>
      <c r="G159" s="221">
        <f>G152/G143</f>
        <v>1</v>
      </c>
      <c r="H159" s="84" t="s">
        <v>79</v>
      </c>
      <c r="I159" s="84" t="s">
        <v>79</v>
      </c>
      <c r="J159" s="84" t="s">
        <v>79</v>
      </c>
      <c r="K159" s="84" t="s">
        <v>79</v>
      </c>
      <c r="L159" s="86" t="s">
        <v>79</v>
      </c>
      <c r="M159" s="84" t="s">
        <v>79</v>
      </c>
      <c r="N159" s="84" t="s">
        <v>79</v>
      </c>
      <c r="O159" s="88" t="s">
        <v>79</v>
      </c>
    </row>
    <row r="160" spans="2:15" s="184" customFormat="1" ht="13.5" x14ac:dyDescent="0.3">
      <c r="B160" s="266" t="s">
        <v>92</v>
      </c>
      <c r="C160" s="266"/>
      <c r="D160" s="266"/>
      <c r="E160" s="266"/>
      <c r="F160" s="266"/>
      <c r="G160" s="266"/>
      <c r="H160" s="266"/>
      <c r="I160" s="266"/>
      <c r="J160" s="266"/>
      <c r="K160" s="266"/>
      <c r="L160" s="266"/>
      <c r="M160" s="266"/>
      <c r="N160" s="266"/>
    </row>
    <row r="161" spans="1:14" s="184" customFormat="1" ht="13.5" x14ac:dyDescent="0.3">
      <c r="B161" s="267"/>
      <c r="C161" s="267"/>
      <c r="D161" s="267"/>
      <c r="E161" s="267"/>
      <c r="F161" s="267"/>
      <c r="G161" s="267"/>
      <c r="H161" s="267"/>
      <c r="I161" s="267"/>
      <c r="J161" s="267"/>
      <c r="K161" s="267"/>
      <c r="L161" s="267"/>
      <c r="M161" s="267"/>
      <c r="N161" s="267"/>
    </row>
    <row r="164" spans="1:14" x14ac:dyDescent="0.3">
      <c r="A164" s="20"/>
      <c r="B164" s="21" t="s">
        <v>94</v>
      </c>
      <c r="C164" s="20"/>
      <c r="D164" s="20"/>
      <c r="E164" s="20"/>
      <c r="F164" s="20"/>
      <c r="G164" s="20"/>
      <c r="H164" s="20"/>
      <c r="I164" s="20"/>
      <c r="J164" s="20"/>
      <c r="K164" s="20"/>
      <c r="L164" s="20"/>
      <c r="M164" s="20"/>
      <c r="N164" s="20"/>
    </row>
    <row r="166" spans="1:14" x14ac:dyDescent="0.3">
      <c r="B166" s="238" t="s">
        <v>95</v>
      </c>
      <c r="C166" s="238"/>
      <c r="D166" s="238"/>
      <c r="E166" s="238"/>
      <c r="F166" s="238"/>
      <c r="G166" s="238"/>
      <c r="H166" s="238"/>
      <c r="I166" s="238"/>
      <c r="J166" s="238"/>
      <c r="K166" s="238"/>
      <c r="L166" s="238"/>
      <c r="M166" s="238"/>
      <c r="N166" s="238"/>
    </row>
    <row r="167" spans="1:14" x14ac:dyDescent="0.3">
      <c r="B167" s="238"/>
      <c r="C167" s="238"/>
      <c r="D167" s="238"/>
      <c r="E167" s="238"/>
      <c r="F167" s="238"/>
      <c r="G167" s="238"/>
      <c r="H167" s="238"/>
      <c r="I167" s="238"/>
      <c r="J167" s="238"/>
      <c r="K167" s="238"/>
      <c r="L167" s="238"/>
      <c r="M167" s="238"/>
      <c r="N167" s="238"/>
    </row>
    <row r="170" spans="1:14" x14ac:dyDescent="0.3">
      <c r="A170" s="20"/>
      <c r="B170" s="21" t="s">
        <v>96</v>
      </c>
      <c r="C170" s="20"/>
      <c r="D170" s="20"/>
      <c r="E170" s="20"/>
      <c r="F170" s="20"/>
      <c r="G170" s="20"/>
      <c r="H170" s="20"/>
      <c r="I170" s="20"/>
      <c r="J170" s="20"/>
      <c r="K170" s="20"/>
      <c r="L170" s="20"/>
      <c r="M170" s="20"/>
      <c r="N170" s="20"/>
    </row>
    <row r="172" spans="1:14" x14ac:dyDescent="0.3">
      <c r="B172" s="238" t="s">
        <v>100</v>
      </c>
      <c r="C172" s="238"/>
      <c r="D172" s="238"/>
      <c r="E172" s="238"/>
      <c r="F172" s="238"/>
      <c r="G172" s="238"/>
      <c r="H172" s="238"/>
      <c r="I172" s="238"/>
      <c r="J172" s="238"/>
      <c r="K172" s="238"/>
      <c r="L172" s="238"/>
      <c r="M172" s="238"/>
      <c r="N172" s="238"/>
    </row>
    <row r="173" spans="1:14" x14ac:dyDescent="0.3">
      <c r="B173" s="238"/>
      <c r="C173" s="238"/>
      <c r="D173" s="238"/>
      <c r="E173" s="238"/>
      <c r="F173" s="238"/>
      <c r="G173" s="238"/>
      <c r="H173" s="238"/>
      <c r="I173" s="238"/>
      <c r="J173" s="238"/>
      <c r="K173" s="238"/>
      <c r="L173" s="238"/>
      <c r="M173" s="238"/>
      <c r="N173" s="238"/>
    </row>
    <row r="174" spans="1:14" x14ac:dyDescent="0.3">
      <c r="B174" s="238"/>
      <c r="C174" s="238"/>
      <c r="D174" s="238"/>
      <c r="E174" s="238"/>
      <c r="F174" s="238"/>
      <c r="G174" s="238"/>
      <c r="H174" s="238"/>
      <c r="I174" s="238"/>
      <c r="J174" s="238"/>
      <c r="K174" s="238"/>
      <c r="L174" s="238"/>
      <c r="M174" s="238"/>
      <c r="N174" s="238"/>
    </row>
    <row r="175" spans="1:14" x14ac:dyDescent="0.3">
      <c r="B175" s="238"/>
      <c r="C175" s="238"/>
      <c r="D175" s="238"/>
      <c r="E175" s="238"/>
      <c r="F175" s="238"/>
      <c r="G175" s="238"/>
      <c r="H175" s="238"/>
      <c r="I175" s="238"/>
      <c r="J175" s="238"/>
      <c r="K175" s="238"/>
      <c r="L175" s="238"/>
      <c r="M175" s="238"/>
      <c r="N175" s="238"/>
    </row>
    <row r="176" spans="1:14" x14ac:dyDescent="0.3">
      <c r="B176" s="238"/>
      <c r="C176" s="238"/>
      <c r="D176" s="238"/>
      <c r="E176" s="238"/>
      <c r="F176" s="238"/>
      <c r="G176" s="238"/>
      <c r="H176" s="238"/>
      <c r="I176" s="238"/>
      <c r="J176" s="238"/>
      <c r="K176" s="238"/>
      <c r="L176" s="238"/>
      <c r="M176" s="238"/>
      <c r="N176" s="238"/>
    </row>
    <row r="177" spans="1:14" x14ac:dyDescent="0.3">
      <c r="B177" s="238"/>
      <c r="C177" s="238"/>
      <c r="D177" s="238"/>
      <c r="E177" s="238"/>
      <c r="F177" s="238"/>
      <c r="G177" s="238"/>
      <c r="H177" s="238"/>
      <c r="I177" s="238"/>
      <c r="J177" s="238"/>
      <c r="K177" s="238"/>
      <c r="L177" s="238"/>
      <c r="M177" s="238"/>
      <c r="N177" s="238"/>
    </row>
    <row r="178" spans="1:14" x14ac:dyDescent="0.3">
      <c r="B178" s="238"/>
      <c r="C178" s="238"/>
      <c r="D178" s="238"/>
      <c r="E178" s="238"/>
      <c r="F178" s="238"/>
      <c r="G178" s="238"/>
      <c r="H178" s="238"/>
      <c r="I178" s="238"/>
      <c r="J178" s="238"/>
      <c r="K178" s="238"/>
      <c r="L178" s="238"/>
      <c r="M178" s="238"/>
      <c r="N178" s="238"/>
    </row>
    <row r="179" spans="1:14" x14ac:dyDescent="0.3">
      <c r="B179" s="238"/>
      <c r="C179" s="238"/>
      <c r="D179" s="238"/>
      <c r="E179" s="238"/>
      <c r="F179" s="238"/>
      <c r="G179" s="238"/>
      <c r="H179" s="238"/>
      <c r="I179" s="238"/>
      <c r="J179" s="238"/>
      <c r="K179" s="238"/>
      <c r="L179" s="238"/>
      <c r="M179" s="238"/>
      <c r="N179" s="238"/>
    </row>
    <row r="182" spans="1:14" x14ac:dyDescent="0.3">
      <c r="A182" s="20"/>
      <c r="B182" s="21" t="s">
        <v>97</v>
      </c>
      <c r="C182" s="20"/>
      <c r="D182" s="20"/>
      <c r="E182" s="20"/>
      <c r="F182" s="20"/>
      <c r="G182" s="20"/>
      <c r="H182" s="20"/>
      <c r="I182" s="20"/>
      <c r="J182" s="20"/>
      <c r="K182" s="20"/>
      <c r="L182" s="20"/>
      <c r="M182" s="20"/>
      <c r="N182" s="20"/>
    </row>
    <row r="184" spans="1:14" s="47" customFormat="1" ht="13.5" x14ac:dyDescent="0.3">
      <c r="B184" s="262" t="s">
        <v>108</v>
      </c>
      <c r="C184" s="262"/>
      <c r="D184" s="262"/>
      <c r="E184" s="262"/>
      <c r="F184" s="262"/>
      <c r="G184" s="262"/>
      <c r="H184" s="262"/>
      <c r="I184" s="262"/>
      <c r="J184" s="50">
        <v>2024</v>
      </c>
      <c r="K184" s="262">
        <v>2023</v>
      </c>
      <c r="L184" s="262"/>
      <c r="M184" s="295">
        <v>2022</v>
      </c>
      <c r="N184" s="296"/>
    </row>
    <row r="185" spans="1:14" s="47" customFormat="1" ht="15" x14ac:dyDescent="0.3">
      <c r="B185" s="262"/>
      <c r="C185" s="262"/>
      <c r="D185" s="262"/>
      <c r="E185" s="262"/>
      <c r="F185" s="262"/>
      <c r="G185" s="262"/>
      <c r="H185" s="262"/>
      <c r="I185" s="262"/>
      <c r="J185" s="50" t="s">
        <v>519</v>
      </c>
      <c r="K185" s="17" t="s">
        <v>24</v>
      </c>
      <c r="L185" s="17" t="s">
        <v>107</v>
      </c>
      <c r="M185" s="26" t="s">
        <v>109</v>
      </c>
      <c r="N185" s="27" t="s">
        <v>25</v>
      </c>
    </row>
    <row r="186" spans="1:14" x14ac:dyDescent="0.3">
      <c r="B186" s="36" t="s">
        <v>59</v>
      </c>
      <c r="C186" s="36"/>
      <c r="D186" s="36"/>
      <c r="E186" s="36"/>
      <c r="F186" s="36"/>
      <c r="G186" s="36"/>
      <c r="H186" s="36"/>
      <c r="I186" s="36"/>
      <c r="J186" s="90"/>
      <c r="K186" s="36"/>
      <c r="L186" s="36"/>
      <c r="M186" s="37"/>
      <c r="N186" s="38"/>
    </row>
    <row r="187" spans="1:14" x14ac:dyDescent="0.3">
      <c r="B187" s="247" t="s">
        <v>21</v>
      </c>
      <c r="C187" s="247"/>
      <c r="D187" s="247"/>
      <c r="E187" s="247"/>
      <c r="F187" s="247"/>
      <c r="G187" s="247"/>
      <c r="H187" s="247"/>
      <c r="I187" s="273"/>
      <c r="J187" s="91">
        <v>25.65</v>
      </c>
      <c r="K187" s="92">
        <v>24.85</v>
      </c>
      <c r="L187" s="92">
        <v>39.29</v>
      </c>
      <c r="M187" s="93">
        <v>4.2</v>
      </c>
      <c r="N187" s="94">
        <v>33.880000000000003</v>
      </c>
    </row>
    <row r="188" spans="1:14" x14ac:dyDescent="0.3">
      <c r="B188" s="247" t="s">
        <v>22</v>
      </c>
      <c r="C188" s="247"/>
      <c r="D188" s="247"/>
      <c r="E188" s="247"/>
      <c r="F188" s="247"/>
      <c r="G188" s="247"/>
      <c r="H188" s="247"/>
      <c r="I188" s="273"/>
      <c r="J188" s="91">
        <v>19.16</v>
      </c>
      <c r="K188" s="92">
        <v>18.36</v>
      </c>
      <c r="L188" s="92">
        <v>26.1</v>
      </c>
      <c r="M188" s="93">
        <v>4.1100000000000003</v>
      </c>
      <c r="N188" s="94">
        <v>26.08</v>
      </c>
    </row>
    <row r="189" spans="1:14" ht="16.5" x14ac:dyDescent="0.3">
      <c r="B189" s="36" t="s">
        <v>110</v>
      </c>
      <c r="C189" s="36"/>
      <c r="D189" s="36"/>
      <c r="E189" s="36"/>
      <c r="F189" s="36"/>
      <c r="G189" s="36"/>
      <c r="H189" s="36"/>
      <c r="I189" s="36"/>
      <c r="J189" s="95"/>
      <c r="K189" s="96"/>
      <c r="L189" s="96"/>
      <c r="M189" s="97"/>
      <c r="N189" s="98"/>
    </row>
    <row r="190" spans="1:14" x14ac:dyDescent="0.3">
      <c r="B190" s="247" t="s">
        <v>101</v>
      </c>
      <c r="C190" s="247"/>
      <c r="D190" s="247"/>
      <c r="E190" s="247"/>
      <c r="F190" s="247"/>
      <c r="G190" s="247"/>
      <c r="H190" s="247"/>
      <c r="I190" s="273"/>
      <c r="J190" s="91">
        <v>0.6</v>
      </c>
      <c r="K190" s="92">
        <v>40</v>
      </c>
      <c r="L190" s="92">
        <v>1.33</v>
      </c>
      <c r="M190" s="104" t="s">
        <v>45</v>
      </c>
      <c r="N190" s="105">
        <v>1.83</v>
      </c>
    </row>
    <row r="191" spans="1:14" x14ac:dyDescent="0.3">
      <c r="B191" s="247" t="s">
        <v>102</v>
      </c>
      <c r="C191" s="247"/>
      <c r="D191" s="247"/>
      <c r="E191" s="247"/>
      <c r="F191" s="247"/>
      <c r="G191" s="247"/>
      <c r="H191" s="247"/>
      <c r="I191" s="273"/>
      <c r="J191" s="91">
        <v>18.77</v>
      </c>
      <c r="K191" s="92">
        <v>32.56</v>
      </c>
      <c r="L191" s="92">
        <v>31.06</v>
      </c>
      <c r="M191" s="104" t="s">
        <v>45</v>
      </c>
      <c r="N191" s="105">
        <v>15.96</v>
      </c>
    </row>
    <row r="192" spans="1:14" x14ac:dyDescent="0.3">
      <c r="B192" s="247" t="s">
        <v>103</v>
      </c>
      <c r="C192" s="247"/>
      <c r="D192" s="247"/>
      <c r="E192" s="247"/>
      <c r="F192" s="247"/>
      <c r="G192" s="247"/>
      <c r="H192" s="247"/>
      <c r="I192" s="273"/>
      <c r="J192" s="91">
        <v>19.239999999999998</v>
      </c>
      <c r="K192" s="92">
        <v>23.68</v>
      </c>
      <c r="L192" s="92">
        <v>46.73</v>
      </c>
      <c r="M192" s="104" t="s">
        <v>45</v>
      </c>
      <c r="N192" s="105">
        <v>70.67</v>
      </c>
    </row>
    <row r="193" spans="1:14" x14ac:dyDescent="0.3">
      <c r="B193" s="247" t="s">
        <v>104</v>
      </c>
      <c r="C193" s="247"/>
      <c r="D193" s="247"/>
      <c r="E193" s="247"/>
      <c r="F193" s="247"/>
      <c r="G193" s="247"/>
      <c r="H193" s="247"/>
      <c r="I193" s="273"/>
      <c r="J193" s="91">
        <v>12.29</v>
      </c>
      <c r="K193" s="92">
        <v>21.39</v>
      </c>
      <c r="L193" s="92">
        <v>29.22</v>
      </c>
      <c r="M193" s="104" t="s">
        <v>45</v>
      </c>
      <c r="N193" s="105">
        <v>24.06</v>
      </c>
    </row>
    <row r="194" spans="1:14" x14ac:dyDescent="0.3">
      <c r="B194" s="247" t="s">
        <v>105</v>
      </c>
      <c r="C194" s="247"/>
      <c r="D194" s="247"/>
      <c r="E194" s="247"/>
      <c r="F194" s="247"/>
      <c r="G194" s="247"/>
      <c r="H194" s="247"/>
      <c r="I194" s="273"/>
      <c r="J194" s="91">
        <v>46.51</v>
      </c>
      <c r="K194" s="92">
        <v>33.880000000000003</v>
      </c>
      <c r="L194" s="103" t="s">
        <v>79</v>
      </c>
      <c r="M194" s="104" t="s">
        <v>45</v>
      </c>
      <c r="N194" s="105" t="s">
        <v>79</v>
      </c>
    </row>
    <row r="195" spans="1:14" x14ac:dyDescent="0.3">
      <c r="B195" s="247" t="s">
        <v>106</v>
      </c>
      <c r="C195" s="247"/>
      <c r="D195" s="247"/>
      <c r="E195" s="247"/>
      <c r="F195" s="247"/>
      <c r="G195" s="247"/>
      <c r="H195" s="247"/>
      <c r="I195" s="273"/>
      <c r="J195" s="91">
        <v>15.18</v>
      </c>
      <c r="K195" s="92">
        <v>10</v>
      </c>
      <c r="L195" s="103" t="s">
        <v>79</v>
      </c>
      <c r="M195" s="104" t="s">
        <v>45</v>
      </c>
      <c r="N195" s="105" t="s">
        <v>79</v>
      </c>
    </row>
    <row r="196" spans="1:14" x14ac:dyDescent="0.3">
      <c r="B196" s="268" t="s">
        <v>23</v>
      </c>
      <c r="C196" s="268"/>
      <c r="D196" s="268"/>
      <c r="E196" s="268"/>
      <c r="F196" s="268"/>
      <c r="G196" s="268"/>
      <c r="H196" s="268"/>
      <c r="I196" s="269"/>
      <c r="J196" s="99">
        <v>23.81</v>
      </c>
      <c r="K196" s="100">
        <v>21.6</v>
      </c>
      <c r="L196" s="100">
        <v>32.520000000000003</v>
      </c>
      <c r="M196" s="101">
        <v>8.31</v>
      </c>
      <c r="N196" s="102">
        <v>30.83</v>
      </c>
    </row>
    <row r="197" spans="1:14" s="184" customFormat="1" ht="13.5" x14ac:dyDescent="0.3">
      <c r="B197" s="266" t="s">
        <v>111</v>
      </c>
      <c r="C197" s="266"/>
      <c r="D197" s="266"/>
      <c r="E197" s="266"/>
      <c r="F197" s="266"/>
      <c r="G197" s="266"/>
      <c r="H197" s="266"/>
      <c r="I197" s="266"/>
      <c r="J197" s="266"/>
      <c r="K197" s="266"/>
      <c r="L197" s="266"/>
      <c r="M197" s="266"/>
      <c r="N197" s="266"/>
    </row>
    <row r="198" spans="1:14" s="184" customFormat="1" ht="13.5" x14ac:dyDescent="0.3">
      <c r="B198" s="286"/>
      <c r="C198" s="286"/>
      <c r="D198" s="286"/>
      <c r="E198" s="286"/>
      <c r="F198" s="286"/>
      <c r="G198" s="286"/>
      <c r="H198" s="286"/>
      <c r="I198" s="286"/>
      <c r="J198" s="286"/>
      <c r="K198" s="286"/>
      <c r="L198" s="286"/>
      <c r="M198" s="286"/>
      <c r="N198" s="286"/>
    </row>
    <row r="199" spans="1:14" s="184" customFormat="1" ht="27" x14ac:dyDescent="0.3">
      <c r="A199" s="194" t="s">
        <v>902</v>
      </c>
      <c r="B199" s="286"/>
      <c r="C199" s="286"/>
      <c r="D199" s="286"/>
      <c r="E199" s="286"/>
      <c r="F199" s="286"/>
      <c r="G199" s="286"/>
      <c r="H199" s="286"/>
      <c r="I199" s="286"/>
      <c r="J199" s="286"/>
      <c r="K199" s="286"/>
      <c r="L199" s="286"/>
      <c r="M199" s="286"/>
      <c r="N199" s="286"/>
    </row>
    <row r="200" spans="1:14" s="184" customFormat="1" ht="13.5" x14ac:dyDescent="0.3">
      <c r="B200" s="267"/>
      <c r="C200" s="267"/>
      <c r="D200" s="267"/>
      <c r="E200" s="267"/>
      <c r="F200" s="267"/>
      <c r="G200" s="267"/>
      <c r="H200" s="267"/>
      <c r="I200" s="267"/>
      <c r="J200" s="267"/>
      <c r="K200" s="267"/>
      <c r="L200" s="267"/>
      <c r="M200" s="267"/>
      <c r="N200" s="267"/>
    </row>
    <row r="203" spans="1:14" x14ac:dyDescent="0.3">
      <c r="A203" s="20"/>
      <c r="B203" s="21" t="s">
        <v>98</v>
      </c>
      <c r="C203" s="20"/>
      <c r="D203" s="20"/>
      <c r="E203" s="20"/>
      <c r="F203" s="20"/>
      <c r="G203" s="20"/>
      <c r="H203" s="20"/>
      <c r="I203" s="20"/>
      <c r="J203" s="20"/>
      <c r="K203" s="20"/>
      <c r="L203" s="20"/>
      <c r="M203" s="20"/>
      <c r="N203" s="20"/>
    </row>
    <row r="205" spans="1:14" x14ac:dyDescent="0.3">
      <c r="B205" s="238" t="s">
        <v>112</v>
      </c>
      <c r="C205" s="238"/>
      <c r="D205" s="238"/>
      <c r="E205" s="238"/>
      <c r="F205" s="238"/>
      <c r="G205" s="238"/>
      <c r="H205" s="238"/>
      <c r="I205" s="238"/>
      <c r="J205" s="238"/>
      <c r="K205" s="238"/>
      <c r="L205" s="238"/>
      <c r="M205" s="238"/>
      <c r="N205" s="238"/>
    </row>
    <row r="206" spans="1:14" x14ac:dyDescent="0.3">
      <c r="B206" s="238"/>
      <c r="C206" s="238"/>
      <c r="D206" s="238"/>
      <c r="E206" s="238"/>
      <c r="F206" s="238"/>
      <c r="G206" s="238"/>
      <c r="H206" s="238"/>
      <c r="I206" s="238"/>
      <c r="J206" s="238"/>
      <c r="K206" s="238"/>
      <c r="L206" s="238"/>
      <c r="M206" s="238"/>
      <c r="N206" s="238"/>
    </row>
    <row r="207" spans="1:14" x14ac:dyDescent="0.3">
      <c r="B207" s="238"/>
      <c r="C207" s="238"/>
      <c r="D207" s="238"/>
      <c r="E207" s="238"/>
      <c r="F207" s="238"/>
      <c r="G207" s="238"/>
      <c r="H207" s="238"/>
      <c r="I207" s="238"/>
      <c r="J207" s="238"/>
      <c r="K207" s="238"/>
      <c r="L207" s="238"/>
      <c r="M207" s="238"/>
      <c r="N207" s="238"/>
    </row>
    <row r="208" spans="1:14" x14ac:dyDescent="0.3">
      <c r="B208" s="238"/>
      <c r="C208" s="238"/>
      <c r="D208" s="238"/>
      <c r="E208" s="238"/>
      <c r="F208" s="238"/>
      <c r="G208" s="238"/>
      <c r="H208" s="238"/>
      <c r="I208" s="238"/>
      <c r="J208" s="238"/>
      <c r="K208" s="238"/>
      <c r="L208" s="238"/>
      <c r="M208" s="238"/>
      <c r="N208" s="238"/>
    </row>
    <row r="209" spans="1:14" x14ac:dyDescent="0.3">
      <c r="B209" s="238"/>
      <c r="C209" s="238"/>
      <c r="D209" s="238"/>
      <c r="E209" s="238"/>
      <c r="F209" s="238"/>
      <c r="G209" s="238"/>
      <c r="H209" s="238"/>
      <c r="I209" s="238"/>
      <c r="J209" s="238"/>
      <c r="K209" s="238"/>
      <c r="L209" s="238"/>
      <c r="M209" s="238"/>
      <c r="N209" s="238"/>
    </row>
    <row r="210" spans="1:14" x14ac:dyDescent="0.3">
      <c r="B210" s="238"/>
      <c r="C210" s="238"/>
      <c r="D210" s="238"/>
      <c r="E210" s="238"/>
      <c r="F210" s="238"/>
      <c r="G210" s="238"/>
      <c r="H210" s="238"/>
      <c r="I210" s="238"/>
      <c r="J210" s="238"/>
      <c r="K210" s="238"/>
      <c r="L210" s="238"/>
      <c r="M210" s="238"/>
      <c r="N210" s="238"/>
    </row>
    <row r="211" spans="1:14" x14ac:dyDescent="0.3">
      <c r="B211" s="238"/>
      <c r="C211" s="238"/>
      <c r="D211" s="238"/>
      <c r="E211" s="238"/>
      <c r="F211" s="238"/>
      <c r="G211" s="238"/>
      <c r="H211" s="238"/>
      <c r="I211" s="238"/>
      <c r="J211" s="238"/>
      <c r="K211" s="238"/>
      <c r="L211" s="238"/>
      <c r="M211" s="238"/>
      <c r="N211" s="238"/>
    </row>
    <row r="214" spans="1:14" x14ac:dyDescent="0.3">
      <c r="A214" s="20"/>
      <c r="B214" s="21" t="s">
        <v>99</v>
      </c>
      <c r="C214" s="20"/>
      <c r="D214" s="20"/>
      <c r="E214" s="20"/>
      <c r="F214" s="20"/>
      <c r="G214" s="20"/>
      <c r="H214" s="20"/>
      <c r="I214" s="20"/>
      <c r="J214" s="20"/>
      <c r="K214" s="20"/>
      <c r="L214" s="20"/>
      <c r="M214" s="20"/>
      <c r="N214" s="20"/>
    </row>
    <row r="216" spans="1:14" x14ac:dyDescent="0.3">
      <c r="B216" s="238" t="s">
        <v>113</v>
      </c>
      <c r="C216" s="238"/>
      <c r="D216" s="238"/>
      <c r="E216" s="238"/>
      <c r="F216" s="238"/>
      <c r="G216" s="238"/>
      <c r="H216" s="238"/>
      <c r="I216" s="238"/>
      <c r="J216" s="238"/>
      <c r="K216" s="238"/>
      <c r="L216" s="238"/>
      <c r="M216" s="238"/>
      <c r="N216" s="238"/>
    </row>
    <row r="217" spans="1:14" x14ac:dyDescent="0.3">
      <c r="B217" s="238"/>
      <c r="C217" s="238"/>
      <c r="D217" s="238"/>
      <c r="E217" s="238"/>
      <c r="F217" s="238"/>
      <c r="G217" s="238"/>
      <c r="H217" s="238"/>
      <c r="I217" s="238"/>
      <c r="J217" s="238"/>
      <c r="K217" s="238"/>
      <c r="L217" s="238"/>
      <c r="M217" s="238"/>
      <c r="N217" s="238"/>
    </row>
    <row r="218" spans="1:14" x14ac:dyDescent="0.3">
      <c r="B218" s="238"/>
      <c r="C218" s="238"/>
      <c r="D218" s="238"/>
      <c r="E218" s="238"/>
      <c r="F218" s="238"/>
      <c r="G218" s="238"/>
      <c r="H218" s="238"/>
      <c r="I218" s="238"/>
      <c r="J218" s="238"/>
      <c r="K218" s="238"/>
      <c r="L218" s="238"/>
      <c r="M218" s="238"/>
      <c r="N218" s="238"/>
    </row>
  </sheetData>
  <sheetProtection algorithmName="SHA-512" hashValue="xdZChSeDh0TUlaRpYA1H8d7fZ+Ra5Q3YNQBkV2dDADbzqFgd4z4kt7r3e+FsDY7TxFyOLMZg59469lGasjrJKw==" saltValue="dBG/5iEZfVR0sE6KRpKHug==" spinCount="100000" sheet="1" objects="1" scenarios="1"/>
  <mergeCells count="218">
    <mergeCell ref="B11:N12"/>
    <mergeCell ref="F54:H54"/>
    <mergeCell ref="F95:G95"/>
    <mergeCell ref="F114:G114"/>
    <mergeCell ref="F138:G138"/>
    <mergeCell ref="F33:H33"/>
    <mergeCell ref="B20:E20"/>
    <mergeCell ref="B22:E22"/>
    <mergeCell ref="B14:E16"/>
    <mergeCell ref="F14:H14"/>
    <mergeCell ref="I15:K15"/>
    <mergeCell ref="L15:O15"/>
    <mergeCell ref="I14:O14"/>
    <mergeCell ref="F15:H15"/>
    <mergeCell ref="I33:K33"/>
    <mergeCell ref="L33:O33"/>
    <mergeCell ref="B46:E46"/>
    <mergeCell ref="B47:N48"/>
    <mergeCell ref="B53:E55"/>
    <mergeCell ref="F53:H53"/>
    <mergeCell ref="I54:K54"/>
    <mergeCell ref="B38:E38"/>
    <mergeCell ref="B40:E40"/>
    <mergeCell ref="B41:E41"/>
    <mergeCell ref="P33:R33"/>
    <mergeCell ref="S33:U33"/>
    <mergeCell ref="B36:E36"/>
    <mergeCell ref="B37:E37"/>
    <mergeCell ref="P14:U14"/>
    <mergeCell ref="P15:R15"/>
    <mergeCell ref="S15:U15"/>
    <mergeCell ref="B32:E34"/>
    <mergeCell ref="F32:H32"/>
    <mergeCell ref="I32:O32"/>
    <mergeCell ref="P32:U32"/>
    <mergeCell ref="B23:E23"/>
    <mergeCell ref="B24:E24"/>
    <mergeCell ref="B26:E26"/>
    <mergeCell ref="B27:E27"/>
    <mergeCell ref="B28:E28"/>
    <mergeCell ref="B29:N30"/>
    <mergeCell ref="B18:E18"/>
    <mergeCell ref="B19:E19"/>
    <mergeCell ref="B42:E42"/>
    <mergeCell ref="B44:E44"/>
    <mergeCell ref="B45:E45"/>
    <mergeCell ref="B74:I75"/>
    <mergeCell ref="B76:I76"/>
    <mergeCell ref="B77:I77"/>
    <mergeCell ref="B78:N79"/>
    <mergeCell ref="B84:I85"/>
    <mergeCell ref="K84:L84"/>
    <mergeCell ref="M84:N84"/>
    <mergeCell ref="O53:T53"/>
    <mergeCell ref="O54:Q54"/>
    <mergeCell ref="R54:T54"/>
    <mergeCell ref="B58:N60"/>
    <mergeCell ref="B65:N69"/>
    <mergeCell ref="K74:L74"/>
    <mergeCell ref="M74:N74"/>
    <mergeCell ref="I53:N53"/>
    <mergeCell ref="L54:N54"/>
    <mergeCell ref="B56:E56"/>
    <mergeCell ref="B57:E57"/>
    <mergeCell ref="B98:E98"/>
    <mergeCell ref="B99:E99"/>
    <mergeCell ref="B101:E101"/>
    <mergeCell ref="B102:E102"/>
    <mergeCell ref="I101:I102"/>
    <mergeCell ref="I103:I104"/>
    <mergeCell ref="I105:I106"/>
    <mergeCell ref="B86:I86"/>
    <mergeCell ref="B88:I88"/>
    <mergeCell ref="B89:N89"/>
    <mergeCell ref="B87:I87"/>
    <mergeCell ref="B94:E96"/>
    <mergeCell ref="H94:K94"/>
    <mergeCell ref="H95:I95"/>
    <mergeCell ref="J95:K95"/>
    <mergeCell ref="F94:G94"/>
    <mergeCell ref="L94:O94"/>
    <mergeCell ref="L95:M95"/>
    <mergeCell ref="N95:O95"/>
    <mergeCell ref="B111:N111"/>
    <mergeCell ref="L101:L102"/>
    <mergeCell ref="M101:M102"/>
    <mergeCell ref="L103:L104"/>
    <mergeCell ref="M103:M104"/>
    <mergeCell ref="L105:L106"/>
    <mergeCell ref="M105:M106"/>
    <mergeCell ref="B103:E103"/>
    <mergeCell ref="B104:E104"/>
    <mergeCell ref="B105:E105"/>
    <mergeCell ref="B106:E106"/>
    <mergeCell ref="H101:H102"/>
    <mergeCell ref="H103:H104"/>
    <mergeCell ref="H105:H106"/>
    <mergeCell ref="B110:E110"/>
    <mergeCell ref="B109:E109"/>
    <mergeCell ref="B108:E108"/>
    <mergeCell ref="B117:E117"/>
    <mergeCell ref="B118:E118"/>
    <mergeCell ref="B120:E120"/>
    <mergeCell ref="H120:H121"/>
    <mergeCell ref="I120:I121"/>
    <mergeCell ref="L120:L121"/>
    <mergeCell ref="B113:E115"/>
    <mergeCell ref="F113:G113"/>
    <mergeCell ref="H113:K113"/>
    <mergeCell ref="L113:O113"/>
    <mergeCell ref="H114:I114"/>
    <mergeCell ref="J114:K114"/>
    <mergeCell ref="L114:M114"/>
    <mergeCell ref="N114:O114"/>
    <mergeCell ref="B124:E124"/>
    <mergeCell ref="H124:H125"/>
    <mergeCell ref="I124:I125"/>
    <mergeCell ref="L124:L125"/>
    <mergeCell ref="M124:M125"/>
    <mergeCell ref="B125:E125"/>
    <mergeCell ref="M120:M121"/>
    <mergeCell ref="B121:E121"/>
    <mergeCell ref="B122:E122"/>
    <mergeCell ref="H122:H123"/>
    <mergeCell ref="I122:I123"/>
    <mergeCell ref="L122:L123"/>
    <mergeCell ref="M122:M123"/>
    <mergeCell ref="B123:E123"/>
    <mergeCell ref="B127:E127"/>
    <mergeCell ref="B128:E128"/>
    <mergeCell ref="B129:E129"/>
    <mergeCell ref="B130:N132"/>
    <mergeCell ref="B137:E139"/>
    <mergeCell ref="F137:G137"/>
    <mergeCell ref="H137:K137"/>
    <mergeCell ref="J138:K138"/>
    <mergeCell ref="L137:O137"/>
    <mergeCell ref="L138:M138"/>
    <mergeCell ref="N138:O138"/>
    <mergeCell ref="H138:I138"/>
    <mergeCell ref="B141:E142"/>
    <mergeCell ref="H141:H142"/>
    <mergeCell ref="I141:I142"/>
    <mergeCell ref="J141:J142"/>
    <mergeCell ref="K141:K142"/>
    <mergeCell ref="B143:E144"/>
    <mergeCell ref="B145:E145"/>
    <mergeCell ref="B146:E146"/>
    <mergeCell ref="B147:E147"/>
    <mergeCell ref="F141:F142"/>
    <mergeCell ref="G141:G142"/>
    <mergeCell ref="F143:F144"/>
    <mergeCell ref="G143:G144"/>
    <mergeCell ref="M141:M142"/>
    <mergeCell ref="M143:M144"/>
    <mergeCell ref="N141:N142"/>
    <mergeCell ref="N143:N144"/>
    <mergeCell ref="O141:O142"/>
    <mergeCell ref="O143:O144"/>
    <mergeCell ref="H143:H144"/>
    <mergeCell ref="I143:I144"/>
    <mergeCell ref="J143:J144"/>
    <mergeCell ref="K143:K144"/>
    <mergeCell ref="L141:L142"/>
    <mergeCell ref="L143:L144"/>
    <mergeCell ref="B149:E151"/>
    <mergeCell ref="F149:F151"/>
    <mergeCell ref="G149:G151"/>
    <mergeCell ref="B152:E154"/>
    <mergeCell ref="B155:E157"/>
    <mergeCell ref="F152:F154"/>
    <mergeCell ref="G152:G154"/>
    <mergeCell ref="F155:F157"/>
    <mergeCell ref="G155:G157"/>
    <mergeCell ref="J149:J151"/>
    <mergeCell ref="J152:J154"/>
    <mergeCell ref="J155:J157"/>
    <mergeCell ref="K149:K151"/>
    <mergeCell ref="K152:K154"/>
    <mergeCell ref="K155:K157"/>
    <mergeCell ref="H149:H151"/>
    <mergeCell ref="H152:H154"/>
    <mergeCell ref="H155:H157"/>
    <mergeCell ref="I149:I151"/>
    <mergeCell ref="I152:I154"/>
    <mergeCell ref="I155:I157"/>
    <mergeCell ref="N149:N151"/>
    <mergeCell ref="N152:N154"/>
    <mergeCell ref="N155:N157"/>
    <mergeCell ref="O149:O151"/>
    <mergeCell ref="O152:O154"/>
    <mergeCell ref="O155:O157"/>
    <mergeCell ref="L149:L151"/>
    <mergeCell ref="L152:L154"/>
    <mergeCell ref="L155:L157"/>
    <mergeCell ref="M149:M151"/>
    <mergeCell ref="M152:M154"/>
    <mergeCell ref="M155:M157"/>
    <mergeCell ref="B197:N200"/>
    <mergeCell ref="B205:N211"/>
    <mergeCell ref="B216:N218"/>
    <mergeCell ref="B158:E158"/>
    <mergeCell ref="B159:E159"/>
    <mergeCell ref="B187:I187"/>
    <mergeCell ref="B188:I188"/>
    <mergeCell ref="B190:I190"/>
    <mergeCell ref="B191:I191"/>
    <mergeCell ref="B192:I192"/>
    <mergeCell ref="B193:I193"/>
    <mergeCell ref="B194:I194"/>
    <mergeCell ref="B195:I195"/>
    <mergeCell ref="B196:I196"/>
    <mergeCell ref="B160:N161"/>
    <mergeCell ref="B166:N167"/>
    <mergeCell ref="B172:N179"/>
    <mergeCell ref="K184:L184"/>
    <mergeCell ref="M184:N184"/>
    <mergeCell ref="B184:I185"/>
  </mergeCells>
  <hyperlinks>
    <hyperlink ref="B1" location="Início!A1" display="Início" xr:uid="{4752A900-1F8B-4803-B71D-82409F10F0F8}"/>
    <hyperlink ref="A1" location="Início!A1" display="Início!A1" xr:uid="{CEBA7254-0E1B-404C-A9B0-2F80FA5E3C11}"/>
    <hyperlink ref="C1" location="GRI!A1" display="Índice GRI" xr:uid="{FC007232-64E7-4CC8-8BBA-3CB0D78E02E3}"/>
    <hyperlink ref="D1" location="SASB!A1" display="Índice SASB" xr:uid="{9F149FDD-3E2A-4575-815B-0AA0AD384C60}"/>
    <hyperlink ref="E1" location="TCFD!A1" display="Índice TCFD" xr:uid="{D85F23ED-9F93-4403-BCA9-CA7F0F2895E9}"/>
    <hyperlink ref="F1" location="Clima!A1" display="Mudanças climáticas" xr:uid="{93541505-E7B7-458A-AA79-E7A5BED314D5}"/>
    <hyperlink ref="G1" location="Água!A1" display="Água e efluentes" xr:uid="{E4139E25-D19D-4E74-AD29-9FC9575122FD}"/>
    <hyperlink ref="H1" location="GestãoAmbiental!A1" display="Gestão ambiental" xr:uid="{8ED593B4-7BFB-464C-9146-62C09D55181C}"/>
    <hyperlink ref="I1" location="Talentos!A1" display="Gestão de talentos" xr:uid="{2FFED3B6-C627-49D4-97EA-4D6FF715C3C2}"/>
    <hyperlink ref="J1" location="ImpactoSocioeconômico!A1" display="Impacto socioeconômico" xr:uid="{E6E0E9E0-9317-440B-910B-A09F24AD95B9}"/>
    <hyperlink ref="K1" location="DireitosHumanos!A1" display="Direitos humanos" xr:uid="{162E6680-EE46-4E34-9986-BFF0CF5BD918}"/>
    <hyperlink ref="L1" location="Segurança!A1" display="Segurança" xr:uid="{6CB82532-E893-4817-982A-B9C6D1140040}"/>
    <hyperlink ref="M1" location="Ativos!A1" display="Gestão dos ativos" xr:uid="{C0B2B69F-3072-488A-BAE4-12A2AFDE3A04}"/>
    <hyperlink ref="N1" location="Ética!A1" display="Ética e integridade" xr:uid="{6558195A-0F03-4783-9634-30AAD2DA81BF}"/>
  </hyperlink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31F70-E7CA-4490-AAEA-84448C2B3A97}">
  <dimension ref="A1:S207"/>
  <sheetViews>
    <sheetView showGridLines="0" zoomScaleNormal="100" workbookViewId="0"/>
  </sheetViews>
  <sheetFormatPr defaultColWidth="9" defaultRowHeight="14.25" x14ac:dyDescent="0.3"/>
  <cols>
    <col min="1" max="5" width="6.875" style="18" customWidth="1"/>
    <col min="6" max="14" width="13.75" style="18" customWidth="1"/>
    <col min="15" max="16384" width="9" style="18"/>
  </cols>
  <sheetData>
    <row r="1" spans="1:19" s="5" customFormat="1" ht="33.75" x14ac:dyDescent="0.3">
      <c r="A1" s="182" t="e" vm="1">
        <v>#VALUE!</v>
      </c>
      <c r="B1" s="12" t="s">
        <v>0</v>
      </c>
      <c r="C1" s="12" t="s">
        <v>10</v>
      </c>
      <c r="D1" s="12" t="s">
        <v>11</v>
      </c>
      <c r="E1" s="12" t="s">
        <v>12</v>
      </c>
      <c r="F1" s="12" t="s">
        <v>1</v>
      </c>
      <c r="G1" s="12" t="s">
        <v>2</v>
      </c>
      <c r="H1" s="12" t="s">
        <v>3</v>
      </c>
      <c r="I1" s="12" t="s">
        <v>4</v>
      </c>
      <c r="J1" s="12" t="s">
        <v>5</v>
      </c>
      <c r="K1" s="12" t="s">
        <v>6</v>
      </c>
      <c r="L1" s="12" t="s">
        <v>7</v>
      </c>
      <c r="M1" s="12" t="s">
        <v>8</v>
      </c>
      <c r="N1" s="12" t="s">
        <v>9</v>
      </c>
      <c r="O1" s="13"/>
      <c r="S1" s="6"/>
    </row>
    <row r="4" spans="1:19" ht="20.25" x14ac:dyDescent="0.3">
      <c r="B4" s="14" t="s">
        <v>160</v>
      </c>
    </row>
    <row r="6" spans="1:19" s="19" customFormat="1" ht="38.25" x14ac:dyDescent="0.3">
      <c r="B6" s="19" t="e" vm="11">
        <v>#VALUE!</v>
      </c>
      <c r="C6" s="19" t="e" vm="12">
        <v>#VALUE!</v>
      </c>
      <c r="D6" s="19" t="e" vm="13">
        <v>#VALUE!</v>
      </c>
    </row>
    <row r="9" spans="1:19" x14ac:dyDescent="0.3">
      <c r="A9" s="20"/>
      <c r="B9" s="21" t="s">
        <v>256</v>
      </c>
      <c r="C9" s="20"/>
      <c r="D9" s="20"/>
      <c r="E9" s="20"/>
      <c r="F9" s="20"/>
      <c r="G9" s="20"/>
      <c r="H9" s="20"/>
      <c r="I9" s="20"/>
      <c r="J9" s="20"/>
      <c r="K9" s="20"/>
      <c r="L9" s="20"/>
      <c r="M9" s="20"/>
      <c r="N9" s="20"/>
    </row>
    <row r="11" spans="1:19" x14ac:dyDescent="0.3">
      <c r="B11" s="271" t="s">
        <v>295</v>
      </c>
      <c r="C11" s="271"/>
      <c r="D11" s="271"/>
      <c r="E11" s="271"/>
      <c r="F11" s="271"/>
      <c r="G11" s="271"/>
      <c r="H11" s="271"/>
      <c r="I11" s="271"/>
      <c r="J11" s="271"/>
      <c r="K11" s="271"/>
      <c r="L11" s="271"/>
      <c r="M11" s="271"/>
      <c r="N11" s="271"/>
    </row>
    <row r="12" spans="1:19" x14ac:dyDescent="0.3">
      <c r="B12" s="271"/>
      <c r="C12" s="271"/>
      <c r="D12" s="271"/>
      <c r="E12" s="271"/>
      <c r="F12" s="271"/>
      <c r="G12" s="271"/>
      <c r="H12" s="271"/>
      <c r="I12" s="271"/>
      <c r="J12" s="271"/>
      <c r="K12" s="271"/>
      <c r="L12" s="271"/>
      <c r="M12" s="271"/>
      <c r="N12" s="271"/>
    </row>
    <row r="13" spans="1:19" x14ac:dyDescent="0.3">
      <c r="B13" s="271"/>
      <c r="C13" s="271"/>
      <c r="D13" s="271"/>
      <c r="E13" s="271"/>
      <c r="F13" s="271"/>
      <c r="G13" s="271"/>
      <c r="H13" s="271"/>
      <c r="I13" s="271"/>
      <c r="J13" s="271"/>
      <c r="K13" s="271"/>
      <c r="L13" s="271"/>
      <c r="M13" s="271"/>
      <c r="N13" s="271"/>
    </row>
    <row r="16" spans="1:19" x14ac:dyDescent="0.3">
      <c r="A16" s="20"/>
      <c r="B16" s="21" t="s">
        <v>205</v>
      </c>
      <c r="C16" s="20"/>
      <c r="D16" s="20"/>
      <c r="E16" s="20"/>
      <c r="F16" s="20"/>
      <c r="G16" s="20"/>
      <c r="H16" s="20"/>
      <c r="I16" s="20"/>
      <c r="J16" s="20"/>
      <c r="K16" s="20"/>
      <c r="L16" s="20"/>
      <c r="M16" s="20"/>
      <c r="N16" s="20"/>
    </row>
    <row r="18" spans="1:14" s="47" customFormat="1" ht="13.5" x14ac:dyDescent="0.3">
      <c r="B18" s="262" t="s">
        <v>255</v>
      </c>
      <c r="C18" s="262"/>
      <c r="D18" s="262"/>
      <c r="E18" s="262"/>
      <c r="F18" s="262"/>
      <c r="G18" s="262"/>
      <c r="H18" s="262"/>
      <c r="I18" s="262"/>
      <c r="J18" s="262"/>
      <c r="K18" s="262"/>
      <c r="L18" s="50">
        <v>2024</v>
      </c>
      <c r="M18" s="295">
        <v>2023</v>
      </c>
      <c r="N18" s="296"/>
    </row>
    <row r="19" spans="1:14" s="47" customFormat="1" ht="13.5" x14ac:dyDescent="0.3">
      <c r="B19" s="262"/>
      <c r="C19" s="262"/>
      <c r="D19" s="262"/>
      <c r="E19" s="262"/>
      <c r="F19" s="262"/>
      <c r="G19" s="262"/>
      <c r="H19" s="262"/>
      <c r="I19" s="262"/>
      <c r="J19" s="262"/>
      <c r="K19" s="262"/>
      <c r="L19" s="50" t="s">
        <v>519</v>
      </c>
      <c r="M19" s="26" t="s">
        <v>24</v>
      </c>
      <c r="N19" s="27" t="s">
        <v>25</v>
      </c>
    </row>
    <row r="20" spans="1:14" x14ac:dyDescent="0.3">
      <c r="B20" s="247" t="s">
        <v>250</v>
      </c>
      <c r="C20" s="247"/>
      <c r="D20" s="247"/>
      <c r="E20" s="247"/>
      <c r="F20" s="247"/>
      <c r="G20" s="247"/>
      <c r="H20" s="247"/>
      <c r="I20" s="247"/>
      <c r="J20" s="247"/>
      <c r="K20" s="273"/>
      <c r="L20" s="51">
        <v>58</v>
      </c>
      <c r="M20" s="52">
        <v>35</v>
      </c>
      <c r="N20" s="53">
        <v>2</v>
      </c>
    </row>
    <row r="21" spans="1:14" x14ac:dyDescent="0.3">
      <c r="B21" s="247" t="s">
        <v>251</v>
      </c>
      <c r="C21" s="247"/>
      <c r="D21" s="247"/>
      <c r="E21" s="247"/>
      <c r="F21" s="247"/>
      <c r="G21" s="247"/>
      <c r="H21" s="247"/>
      <c r="I21" s="247"/>
      <c r="J21" s="247"/>
      <c r="K21" s="273"/>
      <c r="L21" s="51">
        <v>58</v>
      </c>
      <c r="M21" s="52">
        <v>34</v>
      </c>
      <c r="N21" s="53">
        <v>2</v>
      </c>
    </row>
    <row r="22" spans="1:14" x14ac:dyDescent="0.3">
      <c r="B22" s="247" t="s">
        <v>252</v>
      </c>
      <c r="C22" s="247"/>
      <c r="D22" s="247"/>
      <c r="E22" s="247"/>
      <c r="F22" s="247"/>
      <c r="G22" s="247"/>
      <c r="H22" s="247"/>
      <c r="I22" s="247"/>
      <c r="J22" s="247"/>
      <c r="K22" s="273"/>
      <c r="L22" s="113">
        <v>1</v>
      </c>
      <c r="M22" s="67">
        <v>0.97142857142857142</v>
      </c>
      <c r="N22" s="68">
        <v>1</v>
      </c>
    </row>
    <row r="23" spans="1:14" x14ac:dyDescent="0.3">
      <c r="B23" s="247" t="s">
        <v>253</v>
      </c>
      <c r="C23" s="247"/>
      <c r="D23" s="247"/>
      <c r="E23" s="247"/>
      <c r="F23" s="247"/>
      <c r="G23" s="247"/>
      <c r="H23" s="247"/>
      <c r="I23" s="247"/>
      <c r="J23" s="247"/>
      <c r="K23" s="273"/>
      <c r="L23" s="51">
        <v>38</v>
      </c>
      <c r="M23" s="52">
        <v>25</v>
      </c>
      <c r="N23" s="53">
        <v>0</v>
      </c>
    </row>
    <row r="24" spans="1:14" x14ac:dyDescent="0.3">
      <c r="B24" s="247" t="s">
        <v>254</v>
      </c>
      <c r="C24" s="247"/>
      <c r="D24" s="247"/>
      <c r="E24" s="247"/>
      <c r="F24" s="247"/>
      <c r="G24" s="247"/>
      <c r="H24" s="247"/>
      <c r="I24" s="247"/>
      <c r="J24" s="247"/>
      <c r="K24" s="273"/>
      <c r="L24" s="113">
        <v>0.65517241379310343</v>
      </c>
      <c r="M24" s="67">
        <v>0.73529411764705888</v>
      </c>
      <c r="N24" s="68">
        <v>0</v>
      </c>
    </row>
    <row r="25" spans="1:14" s="184" customFormat="1" ht="13.5" x14ac:dyDescent="0.3">
      <c r="B25" s="276" t="s">
        <v>257</v>
      </c>
      <c r="C25" s="276"/>
      <c r="D25" s="276"/>
      <c r="E25" s="276"/>
      <c r="F25" s="276"/>
      <c r="G25" s="276"/>
      <c r="H25" s="276"/>
      <c r="I25" s="276"/>
      <c r="J25" s="276"/>
      <c r="K25" s="276"/>
      <c r="L25" s="276"/>
      <c r="M25" s="276"/>
      <c r="N25" s="276"/>
    </row>
    <row r="26" spans="1:14" s="184" customFormat="1" ht="13.5" x14ac:dyDescent="0.3">
      <c r="B26" s="276"/>
      <c r="C26" s="276"/>
      <c r="D26" s="276"/>
      <c r="E26" s="276"/>
      <c r="F26" s="276"/>
      <c r="G26" s="276"/>
      <c r="H26" s="276"/>
      <c r="I26" s="276"/>
      <c r="J26" s="276"/>
      <c r="K26" s="276"/>
      <c r="L26" s="276"/>
      <c r="M26" s="276"/>
      <c r="N26" s="276"/>
    </row>
    <row r="29" spans="1:14" x14ac:dyDescent="0.3">
      <c r="A29" s="20"/>
      <c r="B29" s="261" t="s">
        <v>206</v>
      </c>
      <c r="C29" s="261"/>
      <c r="D29" s="261"/>
      <c r="E29" s="261"/>
      <c r="F29" s="261"/>
      <c r="G29" s="261"/>
      <c r="H29" s="261"/>
      <c r="I29" s="261"/>
      <c r="J29" s="261"/>
      <c r="K29" s="261"/>
      <c r="L29" s="261"/>
      <c r="M29" s="261"/>
      <c r="N29" s="261"/>
    </row>
    <row r="30" spans="1:14" x14ac:dyDescent="0.3">
      <c r="A30" s="20"/>
      <c r="B30" s="261"/>
      <c r="C30" s="261"/>
      <c r="D30" s="261"/>
      <c r="E30" s="261"/>
      <c r="F30" s="261"/>
      <c r="G30" s="261"/>
      <c r="H30" s="261"/>
      <c r="I30" s="261"/>
      <c r="J30" s="261"/>
      <c r="K30" s="261"/>
      <c r="L30" s="261"/>
      <c r="M30" s="261"/>
      <c r="N30" s="261"/>
    </row>
    <row r="32" spans="1:14" x14ac:dyDescent="0.3">
      <c r="B32" s="238" t="s">
        <v>258</v>
      </c>
      <c r="C32" s="238"/>
      <c r="D32" s="238"/>
      <c r="E32" s="238"/>
      <c r="F32" s="238"/>
      <c r="G32" s="238"/>
      <c r="H32" s="238"/>
      <c r="I32" s="238"/>
      <c r="J32" s="238"/>
      <c r="K32" s="238"/>
      <c r="L32" s="238"/>
      <c r="M32" s="238"/>
      <c r="N32" s="238"/>
    </row>
    <row r="35" spans="1:14" x14ac:dyDescent="0.3">
      <c r="A35" s="20"/>
      <c r="B35" s="21" t="s">
        <v>207</v>
      </c>
      <c r="C35" s="20"/>
      <c r="D35" s="20"/>
      <c r="E35" s="20"/>
      <c r="F35" s="20"/>
      <c r="G35" s="20"/>
      <c r="H35" s="20"/>
      <c r="I35" s="20"/>
      <c r="J35" s="20"/>
      <c r="K35" s="20"/>
      <c r="L35" s="20"/>
      <c r="M35" s="20"/>
      <c r="N35" s="20"/>
    </row>
    <row r="37" spans="1:14" s="47" customFormat="1" ht="13.5" x14ac:dyDescent="0.3">
      <c r="B37" s="262" t="s">
        <v>259</v>
      </c>
      <c r="C37" s="262"/>
      <c r="D37" s="262"/>
      <c r="E37" s="262"/>
      <c r="F37" s="262"/>
      <c r="G37" s="262"/>
      <c r="H37" s="262"/>
      <c r="I37" s="262"/>
      <c r="J37" s="50">
        <v>2024</v>
      </c>
      <c r="K37" s="262">
        <v>2023</v>
      </c>
      <c r="L37" s="262"/>
      <c r="M37" s="295">
        <v>2022</v>
      </c>
      <c r="N37" s="296"/>
    </row>
    <row r="38" spans="1:14" s="47" customFormat="1" ht="13.5" x14ac:dyDescent="0.3">
      <c r="B38" s="262"/>
      <c r="C38" s="262"/>
      <c r="D38" s="262"/>
      <c r="E38" s="262"/>
      <c r="F38" s="262"/>
      <c r="G38" s="262"/>
      <c r="H38" s="262"/>
      <c r="I38" s="262"/>
      <c r="J38" s="50" t="s">
        <v>519</v>
      </c>
      <c r="K38" s="17" t="s">
        <v>24</v>
      </c>
      <c r="L38" s="17" t="s">
        <v>25</v>
      </c>
      <c r="M38" s="26" t="s">
        <v>24</v>
      </c>
      <c r="N38" s="27" t="s">
        <v>25</v>
      </c>
    </row>
    <row r="39" spans="1:14" x14ac:dyDescent="0.3">
      <c r="B39" s="248" t="s">
        <v>260</v>
      </c>
      <c r="C39" s="248"/>
      <c r="D39" s="248"/>
      <c r="E39" s="248"/>
      <c r="F39" s="248"/>
      <c r="G39" s="248"/>
      <c r="H39" s="248"/>
      <c r="I39" s="335"/>
      <c r="J39" s="112">
        <v>8726361</v>
      </c>
      <c r="K39" s="24">
        <v>5619989</v>
      </c>
      <c r="L39" s="24">
        <v>1743400</v>
      </c>
      <c r="M39" s="29">
        <v>1722460</v>
      </c>
      <c r="N39" s="71">
        <v>2356003</v>
      </c>
    </row>
    <row r="40" spans="1:14" x14ac:dyDescent="0.3">
      <c r="B40" s="248" t="s">
        <v>261</v>
      </c>
      <c r="C40" s="248"/>
      <c r="D40" s="248"/>
      <c r="E40" s="248"/>
      <c r="F40" s="248"/>
      <c r="G40" s="248"/>
      <c r="H40" s="248"/>
      <c r="I40" s="335"/>
      <c r="J40" s="112">
        <v>-5718327</v>
      </c>
      <c r="K40" s="24">
        <v>-3388044</v>
      </c>
      <c r="L40" s="24">
        <v>-730815</v>
      </c>
      <c r="M40" s="29">
        <v>-899650</v>
      </c>
      <c r="N40" s="71">
        <v>-921993</v>
      </c>
    </row>
    <row r="41" spans="1:14" x14ac:dyDescent="0.3">
      <c r="B41" s="248" t="s">
        <v>262</v>
      </c>
      <c r="C41" s="248"/>
      <c r="D41" s="248"/>
      <c r="E41" s="248"/>
      <c r="F41" s="248"/>
      <c r="G41" s="248"/>
      <c r="H41" s="248"/>
      <c r="I41" s="335"/>
      <c r="J41" s="112">
        <v>3008034</v>
      </c>
      <c r="K41" s="24">
        <v>2231945</v>
      </c>
      <c r="L41" s="24">
        <v>1012585</v>
      </c>
      <c r="M41" s="29">
        <v>822810</v>
      </c>
      <c r="N41" s="71">
        <v>1434010</v>
      </c>
    </row>
    <row r="42" spans="1:14" x14ac:dyDescent="0.3">
      <c r="B42" s="248" t="s">
        <v>263</v>
      </c>
      <c r="C42" s="248"/>
      <c r="D42" s="248"/>
      <c r="E42" s="248"/>
      <c r="F42" s="248"/>
      <c r="G42" s="248"/>
      <c r="H42" s="248"/>
      <c r="I42" s="335"/>
      <c r="J42" s="112">
        <v>-1246205</v>
      </c>
      <c r="K42" s="24">
        <v>-620100</v>
      </c>
      <c r="L42" s="24">
        <v>-665948</v>
      </c>
      <c r="M42" s="29">
        <v>-279302</v>
      </c>
      <c r="N42" s="71">
        <v>-335498</v>
      </c>
    </row>
    <row r="43" spans="1:14" x14ac:dyDescent="0.3">
      <c r="B43" s="248" t="s">
        <v>264</v>
      </c>
      <c r="C43" s="248"/>
      <c r="D43" s="248"/>
      <c r="E43" s="248"/>
      <c r="F43" s="248"/>
      <c r="G43" s="248"/>
      <c r="H43" s="248"/>
      <c r="I43" s="335"/>
      <c r="J43" s="112">
        <v>1761829</v>
      </c>
      <c r="K43" s="24">
        <v>1611845</v>
      </c>
      <c r="L43" s="24">
        <v>346637</v>
      </c>
      <c r="M43" s="29">
        <v>543508</v>
      </c>
      <c r="N43" s="71">
        <v>1098512</v>
      </c>
    </row>
    <row r="44" spans="1:14" x14ac:dyDescent="0.3">
      <c r="B44" s="248" t="s">
        <v>265</v>
      </c>
      <c r="C44" s="248"/>
      <c r="D44" s="248"/>
      <c r="E44" s="248"/>
      <c r="F44" s="248"/>
      <c r="G44" s="248"/>
      <c r="H44" s="248"/>
      <c r="I44" s="335"/>
      <c r="J44" s="112">
        <v>1110024</v>
      </c>
      <c r="K44" s="24">
        <v>650055</v>
      </c>
      <c r="L44" s="24">
        <v>333700</v>
      </c>
      <c r="M44" s="29">
        <v>319817</v>
      </c>
      <c r="N44" s="71">
        <v>496416</v>
      </c>
    </row>
    <row r="45" spans="1:14" x14ac:dyDescent="0.3">
      <c r="B45" s="248" t="s">
        <v>266</v>
      </c>
      <c r="C45" s="248"/>
      <c r="D45" s="248"/>
      <c r="E45" s="248"/>
      <c r="F45" s="248"/>
      <c r="G45" s="248"/>
      <c r="H45" s="248"/>
      <c r="I45" s="335"/>
      <c r="J45" s="112">
        <v>2871853</v>
      </c>
      <c r="K45" s="24">
        <v>2261900</v>
      </c>
      <c r="L45" s="24">
        <v>680337</v>
      </c>
      <c r="M45" s="29">
        <v>863325</v>
      </c>
      <c r="N45" s="71">
        <v>1594928</v>
      </c>
    </row>
    <row r="46" spans="1:14" x14ac:dyDescent="0.3">
      <c r="B46" s="36" t="s">
        <v>267</v>
      </c>
      <c r="C46" s="36"/>
      <c r="D46" s="36"/>
      <c r="E46" s="36"/>
      <c r="F46" s="36"/>
      <c r="G46" s="36"/>
      <c r="H46" s="36"/>
      <c r="I46" s="36"/>
      <c r="J46" s="114"/>
      <c r="K46" s="40"/>
      <c r="L46" s="40"/>
      <c r="M46" s="39"/>
      <c r="N46" s="72"/>
    </row>
    <row r="47" spans="1:14" x14ac:dyDescent="0.3">
      <c r="B47" s="248" t="s">
        <v>268</v>
      </c>
      <c r="C47" s="248"/>
      <c r="D47" s="248"/>
      <c r="E47" s="248"/>
      <c r="F47" s="248"/>
      <c r="G47" s="248"/>
      <c r="H47" s="248"/>
      <c r="I47" s="335"/>
      <c r="J47" s="112">
        <v>347895</v>
      </c>
      <c r="K47" s="24">
        <v>249236</v>
      </c>
      <c r="L47" s="24">
        <v>137815</v>
      </c>
      <c r="M47" s="29">
        <v>209293</v>
      </c>
      <c r="N47" s="71">
        <v>128453</v>
      </c>
    </row>
    <row r="48" spans="1:14" x14ac:dyDescent="0.3">
      <c r="B48" s="248" t="s">
        <v>269</v>
      </c>
      <c r="C48" s="248"/>
      <c r="D48" s="248"/>
      <c r="E48" s="248"/>
      <c r="F48" s="248"/>
      <c r="G48" s="248"/>
      <c r="H48" s="248"/>
      <c r="I48" s="335"/>
      <c r="J48" s="112">
        <v>-321888</v>
      </c>
      <c r="K48" s="24">
        <v>224897</v>
      </c>
      <c r="L48" s="24">
        <v>172523</v>
      </c>
      <c r="M48" s="29">
        <v>-310089</v>
      </c>
      <c r="N48" s="71">
        <v>405587</v>
      </c>
    </row>
    <row r="49" spans="1:14" x14ac:dyDescent="0.3">
      <c r="B49" s="248" t="s">
        <v>270</v>
      </c>
      <c r="C49" s="248"/>
      <c r="D49" s="248"/>
      <c r="E49" s="248"/>
      <c r="F49" s="248"/>
      <c r="G49" s="248"/>
      <c r="H49" s="248"/>
      <c r="I49" s="335"/>
      <c r="J49" s="112">
        <v>3755537</v>
      </c>
      <c r="K49" s="24">
        <v>1362552</v>
      </c>
      <c r="L49" s="24">
        <v>415391</v>
      </c>
      <c r="M49" s="29">
        <v>836405</v>
      </c>
      <c r="N49" s="71">
        <v>677513</v>
      </c>
    </row>
    <row r="50" spans="1:14" x14ac:dyDescent="0.3">
      <c r="B50" s="248" t="s">
        <v>271</v>
      </c>
      <c r="C50" s="248"/>
      <c r="D50" s="248"/>
      <c r="E50" s="248"/>
      <c r="F50" s="248"/>
      <c r="G50" s="248"/>
      <c r="H50" s="248"/>
      <c r="I50" s="335"/>
      <c r="J50" s="112">
        <v>-909691</v>
      </c>
      <c r="K50" s="24">
        <v>425215</v>
      </c>
      <c r="L50" s="24">
        <v>-45393</v>
      </c>
      <c r="M50" s="29">
        <v>127716</v>
      </c>
      <c r="N50" s="71">
        <v>383375</v>
      </c>
    </row>
    <row r="51" spans="1:14" x14ac:dyDescent="0.3">
      <c r="B51" s="248" t="s">
        <v>272</v>
      </c>
      <c r="C51" s="248"/>
      <c r="D51" s="248"/>
      <c r="E51" s="248"/>
      <c r="F51" s="248"/>
      <c r="G51" s="248"/>
      <c r="H51" s="248"/>
      <c r="I51" s="335"/>
      <c r="J51" s="112">
        <v>2871853</v>
      </c>
      <c r="K51" s="24">
        <v>2261900</v>
      </c>
      <c r="L51" s="24">
        <v>680337</v>
      </c>
      <c r="M51" s="29">
        <v>863325</v>
      </c>
      <c r="N51" s="71">
        <v>1594928</v>
      </c>
    </row>
    <row r="54" spans="1:14" x14ac:dyDescent="0.3">
      <c r="A54" s="20"/>
      <c r="B54" s="21" t="s">
        <v>208</v>
      </c>
      <c r="C54" s="20"/>
      <c r="D54" s="20"/>
      <c r="E54" s="20"/>
      <c r="F54" s="20"/>
      <c r="G54" s="20"/>
      <c r="H54" s="20"/>
      <c r="I54" s="20"/>
      <c r="J54" s="20"/>
      <c r="K54" s="20"/>
      <c r="L54" s="20"/>
      <c r="M54" s="20"/>
      <c r="N54" s="20"/>
    </row>
    <row r="56" spans="1:14" s="47" customFormat="1" ht="13.5" x14ac:dyDescent="0.3">
      <c r="B56" s="262" t="s">
        <v>273</v>
      </c>
      <c r="C56" s="262"/>
      <c r="D56" s="262"/>
      <c r="E56" s="262"/>
      <c r="F56" s="262"/>
      <c r="G56" s="262"/>
      <c r="H56" s="262"/>
      <c r="I56" s="262"/>
      <c r="J56" s="50">
        <v>2024</v>
      </c>
      <c r="K56" s="262">
        <v>2023</v>
      </c>
      <c r="L56" s="262"/>
      <c r="M56" s="295">
        <v>2022</v>
      </c>
      <c r="N56" s="296"/>
    </row>
    <row r="57" spans="1:14" s="47" customFormat="1" ht="13.5" x14ac:dyDescent="0.3">
      <c r="B57" s="262"/>
      <c r="C57" s="262"/>
      <c r="D57" s="262"/>
      <c r="E57" s="262"/>
      <c r="F57" s="262"/>
      <c r="G57" s="262"/>
      <c r="H57" s="262"/>
      <c r="I57" s="262"/>
      <c r="J57" s="50" t="s">
        <v>519</v>
      </c>
      <c r="K57" s="17" t="s">
        <v>24</v>
      </c>
      <c r="L57" s="17" t="s">
        <v>25</v>
      </c>
      <c r="M57" s="26" t="s">
        <v>24</v>
      </c>
      <c r="N57" s="27" t="s">
        <v>25</v>
      </c>
    </row>
    <row r="58" spans="1:14" x14ac:dyDescent="0.3">
      <c r="B58" s="248" t="s">
        <v>275</v>
      </c>
      <c r="C58" s="248"/>
      <c r="D58" s="248"/>
      <c r="E58" s="248"/>
      <c r="F58" s="248"/>
      <c r="G58" s="248"/>
      <c r="H58" s="248"/>
      <c r="I58" s="335"/>
      <c r="J58" s="112">
        <v>111252</v>
      </c>
      <c r="K58" s="24">
        <v>113792</v>
      </c>
      <c r="L58" s="24">
        <v>0</v>
      </c>
      <c r="M58" s="29">
        <v>101282</v>
      </c>
      <c r="N58" s="71">
        <v>43310</v>
      </c>
    </row>
    <row r="59" spans="1:14" x14ac:dyDescent="0.3">
      <c r="B59" s="248" t="s">
        <v>276</v>
      </c>
      <c r="C59" s="248"/>
      <c r="D59" s="248"/>
      <c r="E59" s="248"/>
      <c r="F59" s="248"/>
      <c r="G59" s="248"/>
      <c r="H59" s="248"/>
      <c r="I59" s="335"/>
      <c r="J59" s="112">
        <v>35468.513469999998</v>
      </c>
      <c r="K59" s="24">
        <v>0</v>
      </c>
      <c r="L59" s="24">
        <v>0</v>
      </c>
      <c r="M59" s="29">
        <v>0</v>
      </c>
      <c r="N59" s="71">
        <v>5434</v>
      </c>
    </row>
    <row r="60" spans="1:14" x14ac:dyDescent="0.3">
      <c r="B60" s="248" t="s">
        <v>274</v>
      </c>
      <c r="C60" s="248"/>
      <c r="D60" s="248"/>
      <c r="E60" s="248"/>
      <c r="F60" s="248"/>
      <c r="G60" s="248"/>
      <c r="H60" s="248"/>
      <c r="I60" s="335"/>
      <c r="J60" s="112">
        <v>0</v>
      </c>
      <c r="K60" s="24">
        <v>0</v>
      </c>
      <c r="L60" s="24">
        <v>0</v>
      </c>
      <c r="M60" s="29">
        <v>0</v>
      </c>
      <c r="N60" s="71">
        <v>0</v>
      </c>
    </row>
    <row r="61" spans="1:14" x14ac:dyDescent="0.3">
      <c r="B61" s="268" t="s">
        <v>23</v>
      </c>
      <c r="C61" s="268"/>
      <c r="D61" s="268"/>
      <c r="E61" s="268"/>
      <c r="F61" s="268"/>
      <c r="G61" s="268"/>
      <c r="H61" s="268"/>
      <c r="I61" s="269"/>
      <c r="J61" s="119">
        <f>SUM(J58:J60)</f>
        <v>146720.51347000001</v>
      </c>
      <c r="K61" s="43">
        <f t="shared" ref="K61:N61" si="0">SUM(K58:K60)</f>
        <v>113792</v>
      </c>
      <c r="L61" s="43">
        <f t="shared" si="0"/>
        <v>0</v>
      </c>
      <c r="M61" s="42">
        <f t="shared" si="0"/>
        <v>101282</v>
      </c>
      <c r="N61" s="44">
        <f t="shared" si="0"/>
        <v>48744</v>
      </c>
    </row>
    <row r="62" spans="1:14" s="184" customFormat="1" ht="13.5" x14ac:dyDescent="0.3">
      <c r="B62" s="276" t="s">
        <v>277</v>
      </c>
      <c r="C62" s="276"/>
      <c r="D62" s="276"/>
      <c r="E62" s="276"/>
      <c r="F62" s="276"/>
      <c r="G62" s="276"/>
      <c r="H62" s="276"/>
      <c r="I62" s="276"/>
      <c r="J62" s="276"/>
      <c r="K62" s="276"/>
      <c r="L62" s="276"/>
      <c r="M62" s="276"/>
      <c r="N62" s="276"/>
    </row>
    <row r="63" spans="1:14" s="184" customFormat="1" ht="13.5" x14ac:dyDescent="0.3">
      <c r="B63" s="276"/>
      <c r="C63" s="276"/>
      <c r="D63" s="276"/>
      <c r="E63" s="276"/>
      <c r="F63" s="276"/>
      <c r="G63" s="276"/>
      <c r="H63" s="276"/>
      <c r="I63" s="276"/>
      <c r="J63" s="276"/>
      <c r="K63" s="276"/>
      <c r="L63" s="276"/>
      <c r="M63" s="276"/>
      <c r="N63" s="276"/>
    </row>
    <row r="66" spans="1:14" x14ac:dyDescent="0.3">
      <c r="A66" s="20"/>
      <c r="B66" s="21" t="s">
        <v>209</v>
      </c>
      <c r="C66" s="20"/>
      <c r="D66" s="20"/>
      <c r="E66" s="20"/>
      <c r="F66" s="20"/>
      <c r="G66" s="20"/>
      <c r="H66" s="20"/>
      <c r="I66" s="20"/>
      <c r="J66" s="20"/>
      <c r="K66" s="20"/>
      <c r="L66" s="20"/>
      <c r="M66" s="20"/>
      <c r="N66" s="20"/>
    </row>
    <row r="68" spans="1:14" x14ac:dyDescent="0.3">
      <c r="B68" s="238" t="s">
        <v>278</v>
      </c>
      <c r="C68" s="238"/>
      <c r="D68" s="238"/>
      <c r="E68" s="238"/>
      <c r="F68" s="238"/>
      <c r="G68" s="238"/>
      <c r="H68" s="238"/>
      <c r="I68" s="238"/>
      <c r="J68" s="238"/>
      <c r="K68" s="238"/>
      <c r="L68" s="238"/>
      <c r="M68" s="238"/>
      <c r="N68" s="238"/>
    </row>
    <row r="69" spans="1:14" x14ac:dyDescent="0.3">
      <c r="B69" s="238"/>
      <c r="C69" s="238"/>
      <c r="D69" s="238"/>
      <c r="E69" s="238"/>
      <c r="F69" s="238"/>
      <c r="G69" s="238"/>
      <c r="H69" s="238"/>
      <c r="I69" s="238"/>
      <c r="J69" s="238"/>
      <c r="K69" s="238"/>
      <c r="L69" s="238"/>
      <c r="M69" s="238"/>
      <c r="N69" s="238"/>
    </row>
    <row r="70" spans="1:14" x14ac:dyDescent="0.3">
      <c r="B70" s="238"/>
      <c r="C70" s="238"/>
      <c r="D70" s="238"/>
      <c r="E70" s="238"/>
      <c r="F70" s="238"/>
      <c r="G70" s="238"/>
      <c r="H70" s="238"/>
      <c r="I70" s="238"/>
      <c r="J70" s="238"/>
      <c r="K70" s="238"/>
      <c r="L70" s="238"/>
      <c r="M70" s="238"/>
      <c r="N70" s="238"/>
    </row>
    <row r="73" spans="1:14" x14ac:dyDescent="0.3">
      <c r="A73" s="20"/>
      <c r="B73" s="21" t="s">
        <v>210</v>
      </c>
      <c r="C73" s="20"/>
      <c r="D73" s="20"/>
      <c r="E73" s="20"/>
      <c r="F73" s="20"/>
      <c r="G73" s="20"/>
      <c r="H73" s="20"/>
      <c r="I73" s="20"/>
      <c r="J73" s="20"/>
      <c r="K73" s="20"/>
      <c r="L73" s="20"/>
      <c r="M73" s="20"/>
      <c r="N73" s="20"/>
    </row>
    <row r="75" spans="1:14" x14ac:dyDescent="0.3">
      <c r="B75" s="238" t="s">
        <v>876</v>
      </c>
      <c r="C75" s="238"/>
      <c r="D75" s="238"/>
      <c r="E75" s="238"/>
      <c r="F75" s="238"/>
      <c r="G75" s="238"/>
      <c r="H75" s="238"/>
      <c r="I75" s="238"/>
      <c r="J75" s="238"/>
      <c r="K75" s="238"/>
      <c r="L75" s="238"/>
      <c r="M75" s="238"/>
      <c r="N75" s="238"/>
    </row>
    <row r="76" spans="1:14" x14ac:dyDescent="0.3">
      <c r="B76" s="238"/>
      <c r="C76" s="238"/>
      <c r="D76" s="238"/>
      <c r="E76" s="238"/>
      <c r="F76" s="238"/>
      <c r="G76" s="238"/>
      <c r="H76" s="238"/>
      <c r="I76" s="238"/>
      <c r="J76" s="238"/>
      <c r="K76" s="238"/>
      <c r="L76" s="238"/>
      <c r="M76" s="238"/>
      <c r="N76" s="238"/>
    </row>
    <row r="77" spans="1:14" x14ac:dyDescent="0.3">
      <c r="B77" s="238"/>
      <c r="C77" s="238"/>
      <c r="D77" s="238"/>
      <c r="E77" s="238"/>
      <c r="F77" s="238"/>
      <c r="G77" s="238"/>
      <c r="H77" s="238"/>
      <c r="I77" s="238"/>
      <c r="J77" s="238"/>
      <c r="K77" s="238"/>
      <c r="L77" s="238"/>
      <c r="M77" s="238"/>
      <c r="N77" s="238"/>
    </row>
    <row r="78" spans="1:14" x14ac:dyDescent="0.3">
      <c r="B78" s="238"/>
      <c r="C78" s="238"/>
      <c r="D78" s="238"/>
      <c r="E78" s="238"/>
      <c r="F78" s="238"/>
      <c r="G78" s="238"/>
      <c r="H78" s="238"/>
      <c r="I78" s="238"/>
      <c r="J78" s="238"/>
      <c r="K78" s="238"/>
      <c r="L78" s="238"/>
      <c r="M78" s="238"/>
      <c r="N78" s="238"/>
    </row>
    <row r="79" spans="1:14" x14ac:dyDescent="0.3">
      <c r="B79" s="238"/>
      <c r="C79" s="238"/>
      <c r="D79" s="238"/>
      <c r="E79" s="238"/>
      <c r="F79" s="238"/>
      <c r="G79" s="238"/>
      <c r="H79" s="238"/>
      <c r="I79" s="238"/>
      <c r="J79" s="238"/>
      <c r="K79" s="238"/>
      <c r="L79" s="238"/>
      <c r="M79" s="238"/>
      <c r="N79" s="238"/>
    </row>
    <row r="80" spans="1:14" x14ac:dyDescent="0.3">
      <c r="B80" s="238"/>
      <c r="C80" s="238"/>
      <c r="D80" s="238"/>
      <c r="E80" s="238"/>
      <c r="F80" s="238"/>
      <c r="G80" s="238"/>
      <c r="H80" s="238"/>
      <c r="I80" s="238"/>
      <c r="J80" s="238"/>
      <c r="K80" s="238"/>
      <c r="L80" s="238"/>
      <c r="M80" s="238"/>
      <c r="N80" s="238"/>
    </row>
    <row r="81" spans="1:14" x14ac:dyDescent="0.3">
      <c r="B81" s="238"/>
      <c r="C81" s="238"/>
      <c r="D81" s="238"/>
      <c r="E81" s="238"/>
      <c r="F81" s="238"/>
      <c r="G81" s="238"/>
      <c r="H81" s="238"/>
      <c r="I81" s="238"/>
      <c r="J81" s="238"/>
      <c r="K81" s="238"/>
      <c r="L81" s="238"/>
      <c r="M81" s="238"/>
      <c r="N81" s="238"/>
    </row>
    <row r="82" spans="1:14" x14ac:dyDescent="0.3">
      <c r="B82" s="238"/>
      <c r="C82" s="238"/>
      <c r="D82" s="238"/>
      <c r="E82" s="238"/>
      <c r="F82" s="238"/>
      <c r="G82" s="238"/>
      <c r="H82" s="238"/>
      <c r="I82" s="238"/>
      <c r="J82" s="238"/>
      <c r="K82" s="238"/>
      <c r="L82" s="238"/>
      <c r="M82" s="238"/>
      <c r="N82" s="238"/>
    </row>
    <row r="83" spans="1:14" x14ac:dyDescent="0.3">
      <c r="B83" s="238"/>
      <c r="C83" s="238"/>
      <c r="D83" s="238"/>
      <c r="E83" s="238"/>
      <c r="F83" s="238"/>
      <c r="G83" s="238"/>
      <c r="H83" s="238"/>
      <c r="I83" s="238"/>
      <c r="J83" s="238"/>
      <c r="K83" s="238"/>
      <c r="L83" s="238"/>
      <c r="M83" s="238"/>
      <c r="N83" s="238"/>
    </row>
    <row r="84" spans="1:14" x14ac:dyDescent="0.3">
      <c r="B84" s="238"/>
      <c r="C84" s="238"/>
      <c r="D84" s="238"/>
      <c r="E84" s="238"/>
      <c r="F84" s="238"/>
      <c r="G84" s="238"/>
      <c r="H84" s="238"/>
      <c r="I84" s="238"/>
      <c r="J84" s="238"/>
      <c r="K84" s="238"/>
      <c r="L84" s="238"/>
      <c r="M84" s="238"/>
      <c r="N84" s="238"/>
    </row>
    <row r="87" spans="1:14" x14ac:dyDescent="0.3">
      <c r="A87" s="20"/>
      <c r="B87" s="21" t="s">
        <v>211</v>
      </c>
      <c r="C87" s="20"/>
      <c r="D87" s="20"/>
      <c r="E87" s="20"/>
      <c r="F87" s="20"/>
      <c r="G87" s="20"/>
      <c r="H87" s="20"/>
      <c r="I87" s="20"/>
      <c r="J87" s="20"/>
      <c r="K87" s="20"/>
      <c r="L87" s="20"/>
      <c r="M87" s="20"/>
      <c r="N87" s="20"/>
    </row>
    <row r="89" spans="1:14" x14ac:dyDescent="0.3">
      <c r="B89" s="238" t="s">
        <v>279</v>
      </c>
      <c r="C89" s="238"/>
      <c r="D89" s="238"/>
      <c r="E89" s="238"/>
      <c r="F89" s="238"/>
      <c r="G89" s="238"/>
      <c r="H89" s="238"/>
      <c r="I89" s="238"/>
      <c r="J89" s="238"/>
      <c r="K89" s="238"/>
      <c r="L89" s="238"/>
      <c r="M89" s="238"/>
      <c r="N89" s="238"/>
    </row>
    <row r="90" spans="1:14" x14ac:dyDescent="0.3">
      <c r="B90" s="238"/>
      <c r="C90" s="238"/>
      <c r="D90" s="238"/>
      <c r="E90" s="238"/>
      <c r="F90" s="238"/>
      <c r="G90" s="238"/>
      <c r="H90" s="238"/>
      <c r="I90" s="238"/>
      <c r="J90" s="238"/>
      <c r="K90" s="238"/>
      <c r="L90" s="238"/>
      <c r="M90" s="238"/>
      <c r="N90" s="238"/>
    </row>
    <row r="91" spans="1:14" x14ac:dyDescent="0.3">
      <c r="B91" s="238"/>
      <c r="C91" s="238"/>
      <c r="D91" s="238"/>
      <c r="E91" s="238"/>
      <c r="F91" s="238"/>
      <c r="G91" s="238"/>
      <c r="H91" s="238"/>
      <c r="I91" s="238"/>
      <c r="J91" s="238"/>
      <c r="K91" s="238"/>
      <c r="L91" s="238"/>
      <c r="M91" s="238"/>
      <c r="N91" s="238"/>
    </row>
    <row r="92" spans="1:14" x14ac:dyDescent="0.3">
      <c r="B92" s="238"/>
      <c r="C92" s="238"/>
      <c r="D92" s="238"/>
      <c r="E92" s="238"/>
      <c r="F92" s="238"/>
      <c r="G92" s="238"/>
      <c r="H92" s="238"/>
      <c r="I92" s="238"/>
      <c r="J92" s="238"/>
      <c r="K92" s="238"/>
      <c r="L92" s="238"/>
      <c r="M92" s="238"/>
      <c r="N92" s="238"/>
    </row>
    <row r="93" spans="1:14" x14ac:dyDescent="0.3">
      <c r="B93" s="238"/>
      <c r="C93" s="238"/>
      <c r="D93" s="238"/>
      <c r="E93" s="238"/>
      <c r="F93" s="238"/>
      <c r="G93" s="238"/>
      <c r="H93" s="238"/>
      <c r="I93" s="238"/>
      <c r="J93" s="238"/>
      <c r="K93" s="238"/>
      <c r="L93" s="238"/>
      <c r="M93" s="238"/>
      <c r="N93" s="238"/>
    </row>
    <row r="94" spans="1:14" x14ac:dyDescent="0.3">
      <c r="B94" s="238"/>
      <c r="C94" s="238"/>
      <c r="D94" s="238"/>
      <c r="E94" s="238"/>
      <c r="F94" s="238"/>
      <c r="G94" s="238"/>
      <c r="H94" s="238"/>
      <c r="I94" s="238"/>
      <c r="J94" s="238"/>
      <c r="K94" s="238"/>
      <c r="L94" s="238"/>
      <c r="M94" s="238"/>
      <c r="N94" s="238"/>
    </row>
    <row r="95" spans="1:14" x14ac:dyDescent="0.3">
      <c r="B95" s="238"/>
      <c r="C95" s="238"/>
      <c r="D95" s="238"/>
      <c r="E95" s="238"/>
      <c r="F95" s="238"/>
      <c r="G95" s="238"/>
      <c r="H95" s="238"/>
      <c r="I95" s="238"/>
      <c r="J95" s="238"/>
      <c r="K95" s="238"/>
      <c r="L95" s="238"/>
      <c r="M95" s="238"/>
      <c r="N95" s="238"/>
    </row>
    <row r="96" spans="1:14" x14ac:dyDescent="0.3">
      <c r="B96" s="238"/>
      <c r="C96" s="238"/>
      <c r="D96" s="238"/>
      <c r="E96" s="238"/>
      <c r="F96" s="238"/>
      <c r="G96" s="238"/>
      <c r="H96" s="238"/>
      <c r="I96" s="238"/>
      <c r="J96" s="238"/>
      <c r="K96" s="238"/>
      <c r="L96" s="238"/>
      <c r="M96" s="238"/>
      <c r="N96" s="238"/>
    </row>
    <row r="97" spans="1:14" x14ac:dyDescent="0.3">
      <c r="B97" s="238"/>
      <c r="C97" s="238"/>
      <c r="D97" s="238"/>
      <c r="E97" s="238"/>
      <c r="F97" s="238"/>
      <c r="G97" s="238"/>
      <c r="H97" s="238"/>
      <c r="I97" s="238"/>
      <c r="J97" s="238"/>
      <c r="K97" s="238"/>
      <c r="L97" s="238"/>
      <c r="M97" s="238"/>
      <c r="N97" s="238"/>
    </row>
    <row r="98" spans="1:14" x14ac:dyDescent="0.3">
      <c r="B98" s="238"/>
      <c r="C98" s="238"/>
      <c r="D98" s="238"/>
      <c r="E98" s="238"/>
      <c r="F98" s="238"/>
      <c r="G98" s="238"/>
      <c r="H98" s="238"/>
      <c r="I98" s="238"/>
      <c r="J98" s="238"/>
      <c r="K98" s="238"/>
      <c r="L98" s="238"/>
      <c r="M98" s="238"/>
      <c r="N98" s="238"/>
    </row>
    <row r="99" spans="1:14" x14ac:dyDescent="0.3">
      <c r="B99" s="238"/>
      <c r="C99" s="238"/>
      <c r="D99" s="238"/>
      <c r="E99" s="238"/>
      <c r="F99" s="238"/>
      <c r="G99" s="238"/>
      <c r="H99" s="238"/>
      <c r="I99" s="238"/>
      <c r="J99" s="238"/>
      <c r="K99" s="238"/>
      <c r="L99" s="238"/>
      <c r="M99" s="238"/>
      <c r="N99" s="238"/>
    </row>
    <row r="100" spans="1:14" x14ac:dyDescent="0.3">
      <c r="B100" s="238"/>
      <c r="C100" s="238"/>
      <c r="D100" s="238"/>
      <c r="E100" s="238"/>
      <c r="F100" s="238"/>
      <c r="G100" s="238"/>
      <c r="H100" s="238"/>
      <c r="I100" s="238"/>
      <c r="J100" s="238"/>
      <c r="K100" s="238"/>
      <c r="L100" s="238"/>
      <c r="M100" s="238"/>
      <c r="N100" s="238"/>
    </row>
    <row r="101" spans="1:14" x14ac:dyDescent="0.3">
      <c r="B101" s="238"/>
      <c r="C101" s="238"/>
      <c r="D101" s="238"/>
      <c r="E101" s="238"/>
      <c r="F101" s="238"/>
      <c r="G101" s="238"/>
      <c r="H101" s="238"/>
      <c r="I101" s="238"/>
      <c r="J101" s="238"/>
      <c r="K101" s="238"/>
      <c r="L101" s="238"/>
      <c r="M101" s="238"/>
      <c r="N101" s="238"/>
    </row>
    <row r="104" spans="1:14" x14ac:dyDescent="0.3">
      <c r="A104" s="20"/>
      <c r="B104" s="21" t="s">
        <v>212</v>
      </c>
      <c r="C104" s="20"/>
      <c r="D104" s="20"/>
      <c r="E104" s="20"/>
      <c r="F104" s="20"/>
      <c r="G104" s="20"/>
      <c r="H104" s="20"/>
      <c r="I104" s="20"/>
      <c r="J104" s="20"/>
      <c r="K104" s="20"/>
      <c r="L104" s="20"/>
      <c r="M104" s="20"/>
      <c r="N104" s="20"/>
    </row>
    <row r="106" spans="1:14" s="48" customFormat="1" ht="12.75" customHeight="1" x14ac:dyDescent="0.3">
      <c r="B106" s="262" t="s">
        <v>283</v>
      </c>
      <c r="C106" s="262"/>
      <c r="D106" s="262"/>
      <c r="E106" s="262"/>
      <c r="F106" s="262"/>
      <c r="G106" s="262"/>
      <c r="H106" s="262"/>
      <c r="I106" s="262"/>
      <c r="J106" s="50" t="s">
        <v>284</v>
      </c>
      <c r="K106" s="262">
        <v>2023</v>
      </c>
      <c r="L106" s="262"/>
      <c r="M106" s="295">
        <v>2022</v>
      </c>
      <c r="N106" s="296"/>
    </row>
    <row r="107" spans="1:14" s="48" customFormat="1" ht="12.75" x14ac:dyDescent="0.3">
      <c r="B107" s="262"/>
      <c r="C107" s="262"/>
      <c r="D107" s="262"/>
      <c r="E107" s="262"/>
      <c r="F107" s="262"/>
      <c r="G107" s="262"/>
      <c r="H107" s="262"/>
      <c r="I107" s="262"/>
      <c r="J107" s="50" t="s">
        <v>519</v>
      </c>
      <c r="K107" s="17" t="s">
        <v>24</v>
      </c>
      <c r="L107" s="17" t="s">
        <v>25</v>
      </c>
      <c r="M107" s="26" t="s">
        <v>24</v>
      </c>
      <c r="N107" s="27" t="s">
        <v>25</v>
      </c>
    </row>
    <row r="108" spans="1:14" x14ac:dyDescent="0.3">
      <c r="B108" s="247" t="s">
        <v>281</v>
      </c>
      <c r="C108" s="247"/>
      <c r="D108" s="247"/>
      <c r="E108" s="247"/>
      <c r="F108" s="247"/>
      <c r="G108" s="247"/>
      <c r="H108" s="247"/>
      <c r="I108" s="273"/>
      <c r="J108" s="112">
        <v>20395442.353999998</v>
      </c>
      <c r="K108" s="24">
        <v>11954261.805</v>
      </c>
      <c r="L108" s="24">
        <v>10569458.289040999</v>
      </c>
      <c r="M108" s="29">
        <v>915.65800000000002</v>
      </c>
      <c r="N108" s="71">
        <v>8636492.009056</v>
      </c>
    </row>
    <row r="109" spans="1:14" x14ac:dyDescent="0.3">
      <c r="B109" s="247" t="s">
        <v>282</v>
      </c>
      <c r="C109" s="247"/>
      <c r="D109" s="247"/>
      <c r="E109" s="247"/>
      <c r="F109" s="247"/>
      <c r="G109" s="247"/>
      <c r="H109" s="247"/>
      <c r="I109" s="273"/>
      <c r="J109" s="112">
        <v>12489545.596999999</v>
      </c>
      <c r="K109" s="24">
        <v>7427268.2309999997</v>
      </c>
      <c r="L109" s="24">
        <v>3142042.568</v>
      </c>
      <c r="M109" s="29">
        <v>68.772999999999996</v>
      </c>
      <c r="N109" s="71">
        <v>1935932.7179769999</v>
      </c>
    </row>
    <row r="110" spans="1:14" x14ac:dyDescent="0.3">
      <c r="B110" s="247" t="s">
        <v>280</v>
      </c>
      <c r="C110" s="247"/>
      <c r="D110" s="247"/>
      <c r="E110" s="247"/>
      <c r="F110" s="247"/>
      <c r="G110" s="247"/>
      <c r="H110" s="247"/>
      <c r="I110" s="273"/>
      <c r="J110" s="116">
        <v>0.61236943922182308</v>
      </c>
      <c r="K110" s="115">
        <v>0.62130714151612976</v>
      </c>
      <c r="L110" s="115">
        <v>0.2972756485786831</v>
      </c>
      <c r="M110" s="117">
        <v>7.5107736731399713E-2</v>
      </c>
      <c r="N110" s="118">
        <v>0.22415729858222869</v>
      </c>
    </row>
    <row r="111" spans="1:14" s="184" customFormat="1" ht="13.5" x14ac:dyDescent="0.3">
      <c r="B111" s="276" t="s">
        <v>285</v>
      </c>
      <c r="C111" s="276"/>
      <c r="D111" s="276"/>
      <c r="E111" s="276"/>
      <c r="F111" s="276"/>
      <c r="G111" s="276"/>
      <c r="H111" s="276"/>
      <c r="I111" s="276"/>
      <c r="J111" s="276"/>
      <c r="K111" s="276"/>
      <c r="L111" s="276"/>
      <c r="M111" s="276"/>
      <c r="N111" s="276"/>
    </row>
    <row r="112" spans="1:14" s="184" customFormat="1" ht="13.5" x14ac:dyDescent="0.3">
      <c r="B112" s="276"/>
      <c r="C112" s="276"/>
      <c r="D112" s="276"/>
      <c r="E112" s="276"/>
      <c r="F112" s="276"/>
      <c r="G112" s="276"/>
      <c r="H112" s="276"/>
      <c r="I112" s="276"/>
      <c r="J112" s="276"/>
      <c r="K112" s="276"/>
      <c r="L112" s="276"/>
      <c r="M112" s="276"/>
      <c r="N112" s="276"/>
    </row>
    <row r="115" spans="1:14" x14ac:dyDescent="0.3">
      <c r="A115" s="20"/>
      <c r="B115" s="21" t="s">
        <v>213</v>
      </c>
      <c r="C115" s="20"/>
      <c r="D115" s="20"/>
      <c r="E115" s="20"/>
      <c r="F115" s="20"/>
      <c r="G115" s="20"/>
      <c r="H115" s="20"/>
      <c r="I115" s="20"/>
      <c r="J115" s="20"/>
      <c r="K115" s="20"/>
      <c r="L115" s="20"/>
      <c r="M115" s="20"/>
      <c r="N115" s="20"/>
    </row>
    <row r="117" spans="1:14" x14ac:dyDescent="0.3">
      <c r="B117" s="238" t="s">
        <v>877</v>
      </c>
      <c r="C117" s="238"/>
      <c r="D117" s="238"/>
      <c r="E117" s="238"/>
      <c r="F117" s="238"/>
      <c r="G117" s="238"/>
      <c r="H117" s="238"/>
      <c r="I117" s="238"/>
      <c r="J117" s="238"/>
      <c r="K117" s="238"/>
      <c r="L117" s="238"/>
      <c r="M117" s="238"/>
      <c r="N117" s="238"/>
    </row>
    <row r="118" spans="1:14" x14ac:dyDescent="0.3">
      <c r="B118" s="238"/>
      <c r="C118" s="238"/>
      <c r="D118" s="238"/>
      <c r="E118" s="238"/>
      <c r="F118" s="238"/>
      <c r="G118" s="238"/>
      <c r="H118" s="238"/>
      <c r="I118" s="238"/>
      <c r="J118" s="238"/>
      <c r="K118" s="238"/>
      <c r="L118" s="238"/>
      <c r="M118" s="238"/>
      <c r="N118" s="238"/>
    </row>
    <row r="119" spans="1:14" x14ac:dyDescent="0.3">
      <c r="B119" s="238"/>
      <c r="C119" s="238"/>
      <c r="D119" s="238"/>
      <c r="E119" s="238"/>
      <c r="F119" s="238"/>
      <c r="G119" s="238"/>
      <c r="H119" s="238"/>
      <c r="I119" s="238"/>
      <c r="J119" s="238"/>
      <c r="K119" s="238"/>
      <c r="L119" s="238"/>
      <c r="M119" s="238"/>
      <c r="N119" s="238"/>
    </row>
    <row r="120" spans="1:14" x14ac:dyDescent="0.3">
      <c r="B120" s="238"/>
      <c r="C120" s="238"/>
      <c r="D120" s="238"/>
      <c r="E120" s="238"/>
      <c r="F120" s="238"/>
      <c r="G120" s="238"/>
      <c r="H120" s="238"/>
      <c r="I120" s="238"/>
      <c r="J120" s="238"/>
      <c r="K120" s="238"/>
      <c r="L120" s="238"/>
      <c r="M120" s="238"/>
      <c r="N120" s="238"/>
    </row>
    <row r="121" spans="1:14" x14ac:dyDescent="0.3">
      <c r="B121" s="238"/>
      <c r="C121" s="238"/>
      <c r="D121" s="238"/>
      <c r="E121" s="238"/>
      <c r="F121" s="238"/>
      <c r="G121" s="238"/>
      <c r="H121" s="238"/>
      <c r="I121" s="238"/>
      <c r="J121" s="238"/>
      <c r="K121" s="238"/>
      <c r="L121" s="238"/>
      <c r="M121" s="238"/>
      <c r="N121" s="238"/>
    </row>
    <row r="122" spans="1:14" x14ac:dyDescent="0.3">
      <c r="B122" s="238"/>
      <c r="C122" s="238"/>
      <c r="D122" s="238"/>
      <c r="E122" s="238"/>
      <c r="F122" s="238"/>
      <c r="G122" s="238"/>
      <c r="H122" s="238"/>
      <c r="I122" s="238"/>
      <c r="J122" s="238"/>
      <c r="K122" s="238"/>
      <c r="L122" s="238"/>
      <c r="M122" s="238"/>
      <c r="N122" s="238"/>
    </row>
    <row r="123" spans="1:14" x14ac:dyDescent="0.3">
      <c r="B123" s="238"/>
      <c r="C123" s="238"/>
      <c r="D123" s="238"/>
      <c r="E123" s="238"/>
      <c r="F123" s="238"/>
      <c r="G123" s="238"/>
      <c r="H123" s="238"/>
      <c r="I123" s="238"/>
      <c r="J123" s="238"/>
      <c r="K123" s="238"/>
      <c r="L123" s="238"/>
      <c r="M123" s="238"/>
      <c r="N123" s="238"/>
    </row>
    <row r="124" spans="1:14" x14ac:dyDescent="0.3">
      <c r="B124" s="238"/>
      <c r="C124" s="238"/>
      <c r="D124" s="238"/>
      <c r="E124" s="238"/>
      <c r="F124" s="238"/>
      <c r="G124" s="238"/>
      <c r="H124" s="238"/>
      <c r="I124" s="238"/>
      <c r="J124" s="238"/>
      <c r="K124" s="238"/>
      <c r="L124" s="238"/>
      <c r="M124" s="238"/>
      <c r="N124" s="238"/>
    </row>
    <row r="125" spans="1:14" x14ac:dyDescent="0.3">
      <c r="B125" s="238"/>
      <c r="C125" s="238"/>
      <c r="D125" s="238"/>
      <c r="E125" s="238"/>
      <c r="F125" s="238"/>
      <c r="G125" s="238"/>
      <c r="H125" s="238"/>
      <c r="I125" s="238"/>
      <c r="J125" s="238"/>
      <c r="K125" s="238"/>
      <c r="L125" s="238"/>
      <c r="M125" s="238"/>
      <c r="N125" s="238"/>
    </row>
    <row r="128" spans="1:14" x14ac:dyDescent="0.3">
      <c r="A128" s="20"/>
      <c r="B128" s="21" t="s">
        <v>214</v>
      </c>
      <c r="C128" s="20"/>
      <c r="D128" s="20"/>
      <c r="E128" s="20"/>
      <c r="F128" s="20"/>
      <c r="G128" s="20"/>
      <c r="H128" s="20"/>
      <c r="I128" s="20"/>
      <c r="J128" s="20"/>
      <c r="K128" s="20"/>
      <c r="L128" s="20"/>
      <c r="M128" s="20"/>
      <c r="N128" s="20"/>
    </row>
    <row r="130" spans="1:14" x14ac:dyDescent="0.3">
      <c r="B130" s="271" t="s">
        <v>286</v>
      </c>
      <c r="C130" s="271"/>
      <c r="D130" s="271"/>
      <c r="E130" s="271"/>
      <c r="F130" s="271"/>
      <c r="G130" s="271"/>
      <c r="H130" s="271"/>
      <c r="I130" s="271"/>
      <c r="J130" s="271"/>
      <c r="K130" s="271"/>
      <c r="L130" s="271"/>
      <c r="M130" s="271"/>
      <c r="N130" s="271"/>
    </row>
    <row r="131" spans="1:14" x14ac:dyDescent="0.3">
      <c r="B131" s="271"/>
      <c r="C131" s="271"/>
      <c r="D131" s="271"/>
      <c r="E131" s="271"/>
      <c r="F131" s="271"/>
      <c r="G131" s="271"/>
      <c r="H131" s="271"/>
      <c r="I131" s="271"/>
      <c r="J131" s="271"/>
      <c r="K131" s="271"/>
      <c r="L131" s="271"/>
      <c r="M131" s="271"/>
      <c r="N131" s="271"/>
    </row>
    <row r="132" spans="1:14" x14ac:dyDescent="0.3">
      <c r="B132" s="271"/>
      <c r="C132" s="271"/>
      <c r="D132" s="271"/>
      <c r="E132" s="271"/>
      <c r="F132" s="271"/>
      <c r="G132" s="271"/>
      <c r="H132" s="271"/>
      <c r="I132" s="271"/>
      <c r="J132" s="271"/>
      <c r="K132" s="271"/>
      <c r="L132" s="271"/>
      <c r="M132" s="271"/>
      <c r="N132" s="271"/>
    </row>
    <row r="133" spans="1:14" x14ac:dyDescent="0.3">
      <c r="B133" s="271"/>
      <c r="C133" s="271"/>
      <c r="D133" s="271"/>
      <c r="E133" s="271"/>
      <c r="F133" s="271"/>
      <c r="G133" s="271"/>
      <c r="H133" s="271"/>
      <c r="I133" s="271"/>
      <c r="J133" s="271"/>
      <c r="K133" s="271"/>
      <c r="L133" s="271"/>
      <c r="M133" s="271"/>
      <c r="N133" s="271"/>
    </row>
    <row r="134" spans="1:14" x14ac:dyDescent="0.3">
      <c r="B134" s="271"/>
      <c r="C134" s="271"/>
      <c r="D134" s="271"/>
      <c r="E134" s="271"/>
      <c r="F134" s="271"/>
      <c r="G134" s="271"/>
      <c r="H134" s="271"/>
      <c r="I134" s="271"/>
      <c r="J134" s="271"/>
      <c r="K134" s="271"/>
      <c r="L134" s="271"/>
      <c r="M134" s="271"/>
      <c r="N134" s="271"/>
    </row>
    <row r="135" spans="1:14" x14ac:dyDescent="0.3">
      <c r="B135" s="271"/>
      <c r="C135" s="271"/>
      <c r="D135" s="271"/>
      <c r="E135" s="271"/>
      <c r="F135" s="271"/>
      <c r="G135" s="271"/>
      <c r="H135" s="271"/>
      <c r="I135" s="271"/>
      <c r="J135" s="271"/>
      <c r="K135" s="271"/>
      <c r="L135" s="271"/>
      <c r="M135" s="271"/>
      <c r="N135" s="271"/>
    </row>
    <row r="136" spans="1:14" x14ac:dyDescent="0.3">
      <c r="B136" s="271"/>
      <c r="C136" s="271"/>
      <c r="D136" s="271"/>
      <c r="E136" s="271"/>
      <c r="F136" s="271"/>
      <c r="G136" s="271"/>
      <c r="H136" s="271"/>
      <c r="I136" s="271"/>
      <c r="J136" s="271"/>
      <c r="K136" s="271"/>
      <c r="L136" s="271"/>
      <c r="M136" s="271"/>
      <c r="N136" s="271"/>
    </row>
    <row r="137" spans="1:14" x14ac:dyDescent="0.3">
      <c r="B137" s="271"/>
      <c r="C137" s="271"/>
      <c r="D137" s="271"/>
      <c r="E137" s="271"/>
      <c r="F137" s="271"/>
      <c r="G137" s="271"/>
      <c r="H137" s="271"/>
      <c r="I137" s="271"/>
      <c r="J137" s="271"/>
      <c r="K137" s="271"/>
      <c r="L137" s="271"/>
      <c r="M137" s="271"/>
      <c r="N137" s="271"/>
    </row>
    <row r="138" spans="1:14" x14ac:dyDescent="0.3">
      <c r="B138" s="271"/>
      <c r="C138" s="271"/>
      <c r="D138" s="271"/>
      <c r="E138" s="271"/>
      <c r="F138" s="271"/>
      <c r="G138" s="271"/>
      <c r="H138" s="271"/>
      <c r="I138" s="271"/>
      <c r="J138" s="271"/>
      <c r="K138" s="271"/>
      <c r="L138" s="271"/>
      <c r="M138" s="271"/>
      <c r="N138" s="271"/>
    </row>
    <row r="139" spans="1:14" x14ac:dyDescent="0.3">
      <c r="B139" s="271"/>
      <c r="C139" s="271"/>
      <c r="D139" s="271"/>
      <c r="E139" s="271"/>
      <c r="F139" s="271"/>
      <c r="G139" s="271"/>
      <c r="H139" s="271"/>
      <c r="I139" s="271"/>
      <c r="J139" s="271"/>
      <c r="K139" s="271"/>
      <c r="L139" s="271"/>
      <c r="M139" s="271"/>
      <c r="N139" s="271"/>
    </row>
    <row r="140" spans="1:14" x14ac:dyDescent="0.3">
      <c r="B140" s="336" t="s">
        <v>287</v>
      </c>
      <c r="C140" s="336"/>
      <c r="D140" s="336"/>
      <c r="E140" s="336"/>
      <c r="F140" s="336"/>
      <c r="G140" s="336"/>
      <c r="H140" s="336"/>
      <c r="I140" s="336"/>
      <c r="J140" s="336"/>
      <c r="K140" s="336"/>
      <c r="L140" s="336"/>
      <c r="M140" s="336"/>
      <c r="N140" s="336"/>
    </row>
    <row r="143" spans="1:14" x14ac:dyDescent="0.3">
      <c r="A143" s="20"/>
      <c r="B143" s="21" t="s">
        <v>215</v>
      </c>
      <c r="C143" s="20"/>
      <c r="D143" s="20"/>
      <c r="E143" s="20"/>
      <c r="F143" s="20"/>
      <c r="G143" s="20"/>
      <c r="H143" s="20"/>
      <c r="I143" s="20"/>
      <c r="J143" s="20"/>
      <c r="K143" s="20"/>
      <c r="L143" s="20"/>
      <c r="M143" s="20"/>
      <c r="N143" s="20"/>
    </row>
    <row r="145" spans="1:14" x14ac:dyDescent="0.3">
      <c r="B145" s="238" t="s">
        <v>903</v>
      </c>
      <c r="C145" s="238"/>
      <c r="D145" s="238"/>
      <c r="E145" s="238"/>
      <c r="F145" s="238"/>
      <c r="G145" s="238"/>
      <c r="H145" s="238"/>
      <c r="I145" s="238"/>
      <c r="J145" s="238"/>
      <c r="K145" s="238"/>
      <c r="L145" s="238"/>
      <c r="M145" s="238"/>
      <c r="N145" s="238"/>
    </row>
    <row r="146" spans="1:14" x14ac:dyDescent="0.3">
      <c r="B146" s="238"/>
      <c r="C146" s="238"/>
      <c r="D146" s="238"/>
      <c r="E146" s="238"/>
      <c r="F146" s="238"/>
      <c r="G146" s="238"/>
      <c r="H146" s="238"/>
      <c r="I146" s="238"/>
      <c r="J146" s="238"/>
      <c r="K146" s="238"/>
      <c r="L146" s="238"/>
      <c r="M146" s="238"/>
      <c r="N146" s="238"/>
    </row>
    <row r="147" spans="1:14" x14ac:dyDescent="0.3">
      <c r="B147" s="238"/>
      <c r="C147" s="238"/>
      <c r="D147" s="238"/>
      <c r="E147" s="238"/>
      <c r="F147" s="238"/>
      <c r="G147" s="238"/>
      <c r="H147" s="238"/>
      <c r="I147" s="238"/>
      <c r="J147" s="238"/>
      <c r="K147" s="238"/>
      <c r="L147" s="238"/>
      <c r="M147" s="238"/>
      <c r="N147" s="238"/>
    </row>
    <row r="148" spans="1:14" x14ac:dyDescent="0.3">
      <c r="B148" s="238"/>
      <c r="C148" s="238"/>
      <c r="D148" s="238"/>
      <c r="E148" s="238"/>
      <c r="F148" s="238"/>
      <c r="G148" s="238"/>
      <c r="H148" s="238"/>
      <c r="I148" s="238"/>
      <c r="J148" s="238"/>
      <c r="K148" s="238"/>
      <c r="L148" s="238"/>
      <c r="M148" s="238"/>
      <c r="N148" s="238"/>
    </row>
    <row r="149" spans="1:14" x14ac:dyDescent="0.3">
      <c r="B149" s="238"/>
      <c r="C149" s="238"/>
      <c r="D149" s="238"/>
      <c r="E149" s="238"/>
      <c r="F149" s="238"/>
      <c r="G149" s="238"/>
      <c r="H149" s="238"/>
      <c r="I149" s="238"/>
      <c r="J149" s="238"/>
      <c r="K149" s="238"/>
      <c r="L149" s="238"/>
      <c r="M149" s="238"/>
      <c r="N149" s="238"/>
    </row>
    <row r="152" spans="1:14" x14ac:dyDescent="0.3">
      <c r="A152" s="20"/>
      <c r="B152" s="21" t="s">
        <v>216</v>
      </c>
      <c r="C152" s="20"/>
      <c r="D152" s="20"/>
      <c r="E152" s="20"/>
      <c r="F152" s="20"/>
      <c r="G152" s="20"/>
      <c r="H152" s="20"/>
      <c r="I152" s="20"/>
      <c r="J152" s="20"/>
      <c r="K152" s="20"/>
      <c r="L152" s="20"/>
      <c r="M152" s="20"/>
      <c r="N152" s="20"/>
    </row>
    <row r="154" spans="1:14" s="48" customFormat="1" ht="15" customHeight="1" x14ac:dyDescent="0.3">
      <c r="B154" s="262" t="s">
        <v>293</v>
      </c>
      <c r="C154" s="262"/>
      <c r="D154" s="262"/>
      <c r="E154" s="262"/>
      <c r="F154" s="262"/>
      <c r="G154" s="262"/>
      <c r="H154" s="262"/>
      <c r="I154" s="262"/>
      <c r="J154" s="50">
        <v>2024</v>
      </c>
      <c r="K154" s="262">
        <v>2023</v>
      </c>
      <c r="L154" s="262"/>
      <c r="M154" s="295">
        <v>2022</v>
      </c>
      <c r="N154" s="296"/>
    </row>
    <row r="155" spans="1:14" s="48" customFormat="1" ht="12.75" x14ac:dyDescent="0.3">
      <c r="B155" s="245"/>
      <c r="C155" s="245"/>
      <c r="D155" s="245"/>
      <c r="E155" s="245"/>
      <c r="F155" s="245"/>
      <c r="G155" s="245"/>
      <c r="H155" s="245"/>
      <c r="I155" s="245"/>
      <c r="J155" s="50" t="s">
        <v>519</v>
      </c>
      <c r="K155" s="17" t="s">
        <v>24</v>
      </c>
      <c r="L155" s="17" t="s">
        <v>25</v>
      </c>
      <c r="M155" s="26" t="s">
        <v>24</v>
      </c>
      <c r="N155" s="27" t="s">
        <v>25</v>
      </c>
    </row>
    <row r="156" spans="1:14" x14ac:dyDescent="0.3">
      <c r="B156" s="247" t="s">
        <v>288</v>
      </c>
      <c r="C156" s="247"/>
      <c r="D156" s="247"/>
      <c r="E156" s="247"/>
      <c r="F156" s="247"/>
      <c r="G156" s="247"/>
      <c r="H156" s="247"/>
      <c r="I156" s="273"/>
      <c r="J156" s="112">
        <v>43930</v>
      </c>
      <c r="K156" s="24">
        <v>26441</v>
      </c>
      <c r="L156" s="24">
        <v>898</v>
      </c>
      <c r="M156" s="29">
        <v>8222</v>
      </c>
      <c r="N156" s="71">
        <v>320</v>
      </c>
    </row>
    <row r="157" spans="1:14" x14ac:dyDescent="0.3">
      <c r="B157" s="247" t="s">
        <v>289</v>
      </c>
      <c r="C157" s="247"/>
      <c r="D157" s="247"/>
      <c r="E157" s="247"/>
      <c r="F157" s="247"/>
      <c r="G157" s="247"/>
      <c r="H157" s="247"/>
      <c r="I157" s="273"/>
      <c r="J157" s="112">
        <v>719149</v>
      </c>
      <c r="K157" s="24">
        <v>585577</v>
      </c>
      <c r="L157" s="24">
        <v>50171</v>
      </c>
      <c r="M157" s="29">
        <v>271871</v>
      </c>
      <c r="N157" s="71">
        <v>58650</v>
      </c>
    </row>
    <row r="158" spans="1:14" x14ac:dyDescent="0.3">
      <c r="B158" s="247" t="s">
        <v>290</v>
      </c>
      <c r="C158" s="247"/>
      <c r="D158" s="247"/>
      <c r="E158" s="247"/>
      <c r="F158" s="247"/>
      <c r="G158" s="247"/>
      <c r="H158" s="247"/>
      <c r="I158" s="273"/>
      <c r="J158" s="112">
        <v>890957</v>
      </c>
      <c r="K158" s="24">
        <v>404779</v>
      </c>
      <c r="L158" s="24">
        <v>194492</v>
      </c>
      <c r="M158" s="29">
        <v>196708</v>
      </c>
      <c r="N158" s="71">
        <v>455420</v>
      </c>
    </row>
    <row r="159" spans="1:14" x14ac:dyDescent="0.3">
      <c r="B159" s="247" t="s">
        <v>291</v>
      </c>
      <c r="C159" s="247"/>
      <c r="D159" s="247"/>
      <c r="E159" s="247"/>
      <c r="F159" s="247"/>
      <c r="G159" s="247"/>
      <c r="H159" s="247"/>
      <c r="I159" s="273"/>
      <c r="J159" s="112">
        <v>551681.63760000002</v>
      </c>
      <c r="K159" s="24">
        <v>368114.11589999998</v>
      </c>
      <c r="L159" s="24">
        <v>72891.111439999993</v>
      </c>
      <c r="M159" s="29">
        <v>158724.04821000001</v>
      </c>
      <c r="N159" s="71">
        <v>120725.08554</v>
      </c>
    </row>
    <row r="160" spans="1:14" x14ac:dyDescent="0.3">
      <c r="B160" s="268" t="s">
        <v>23</v>
      </c>
      <c r="C160" s="268"/>
      <c r="D160" s="268"/>
      <c r="E160" s="268"/>
      <c r="F160" s="268"/>
      <c r="G160" s="268"/>
      <c r="H160" s="268"/>
      <c r="I160" s="269"/>
      <c r="J160" s="119">
        <f>SUM(J156:J159)</f>
        <v>2205717.6376</v>
      </c>
      <c r="K160" s="43">
        <f t="shared" ref="K160:N160" si="1">SUM(K156:K159)</f>
        <v>1384911.1159000001</v>
      </c>
      <c r="L160" s="43">
        <f t="shared" si="1"/>
        <v>318452.11144000001</v>
      </c>
      <c r="M160" s="42">
        <f t="shared" si="1"/>
        <v>635525.04821000004</v>
      </c>
      <c r="N160" s="44">
        <f t="shared" si="1"/>
        <v>635115.08554</v>
      </c>
    </row>
    <row r="161" spans="1:14" s="184" customFormat="1" ht="13.5" x14ac:dyDescent="0.3">
      <c r="B161" s="260" t="s">
        <v>292</v>
      </c>
      <c r="C161" s="260"/>
      <c r="D161" s="260"/>
      <c r="E161" s="260"/>
      <c r="F161" s="260"/>
      <c r="G161" s="260"/>
      <c r="H161" s="260"/>
      <c r="I161" s="260"/>
      <c r="J161" s="260"/>
      <c r="K161" s="260"/>
      <c r="L161" s="260"/>
      <c r="M161" s="260"/>
      <c r="N161" s="260"/>
    </row>
    <row r="164" spans="1:14" x14ac:dyDescent="0.3">
      <c r="A164" s="20"/>
      <c r="B164" s="21" t="s">
        <v>217</v>
      </c>
      <c r="C164" s="20"/>
      <c r="D164" s="20"/>
      <c r="E164" s="20"/>
      <c r="F164" s="20"/>
      <c r="G164" s="20"/>
      <c r="H164" s="20"/>
      <c r="I164" s="20"/>
      <c r="J164" s="20"/>
      <c r="K164" s="20"/>
      <c r="L164" s="20"/>
      <c r="M164" s="20"/>
      <c r="N164" s="20"/>
    </row>
    <row r="166" spans="1:14" x14ac:dyDescent="0.3">
      <c r="B166" s="271" t="s">
        <v>875</v>
      </c>
      <c r="C166" s="271"/>
      <c r="D166" s="271"/>
      <c r="E166" s="271"/>
      <c r="F166" s="271"/>
      <c r="G166" s="271"/>
      <c r="H166" s="271"/>
      <c r="I166" s="271"/>
      <c r="J166" s="271"/>
      <c r="K166" s="271"/>
      <c r="L166" s="271"/>
      <c r="M166" s="271"/>
      <c r="N166" s="271"/>
    </row>
    <row r="167" spans="1:14" x14ac:dyDescent="0.3">
      <c r="B167" s="271"/>
      <c r="C167" s="271"/>
      <c r="D167" s="271"/>
      <c r="E167" s="271"/>
      <c r="F167" s="271"/>
      <c r="G167" s="271"/>
      <c r="H167" s="271"/>
      <c r="I167" s="271"/>
      <c r="J167" s="271"/>
      <c r="K167" s="271"/>
      <c r="L167" s="271"/>
      <c r="M167" s="271"/>
      <c r="N167" s="271"/>
    </row>
    <row r="168" spans="1:14" x14ac:dyDescent="0.3">
      <c r="B168" s="271"/>
      <c r="C168" s="271"/>
      <c r="D168" s="271"/>
      <c r="E168" s="271"/>
      <c r="F168" s="271"/>
      <c r="G168" s="271"/>
      <c r="H168" s="271"/>
      <c r="I168" s="271"/>
      <c r="J168" s="271"/>
      <c r="K168" s="271"/>
      <c r="L168" s="271"/>
      <c r="M168" s="271"/>
      <c r="N168" s="271"/>
    </row>
    <row r="169" spans="1:14" x14ac:dyDescent="0.3">
      <c r="B169" s="271"/>
      <c r="C169" s="271"/>
      <c r="D169" s="271"/>
      <c r="E169" s="271"/>
      <c r="F169" s="271"/>
      <c r="G169" s="271"/>
      <c r="H169" s="271"/>
      <c r="I169" s="271"/>
      <c r="J169" s="271"/>
      <c r="K169" s="271"/>
      <c r="L169" s="271"/>
      <c r="M169" s="271"/>
      <c r="N169" s="271"/>
    </row>
    <row r="170" spans="1:14" x14ac:dyDescent="0.3">
      <c r="B170" s="271"/>
      <c r="C170" s="271"/>
      <c r="D170" s="271"/>
      <c r="E170" s="271"/>
      <c r="F170" s="271"/>
      <c r="G170" s="271"/>
      <c r="H170" s="271"/>
      <c r="I170" s="271"/>
      <c r="J170" s="271"/>
      <c r="K170" s="271"/>
      <c r="L170" s="271"/>
      <c r="M170" s="271"/>
      <c r="N170" s="271"/>
    </row>
    <row r="171" spans="1:14" x14ac:dyDescent="0.3">
      <c r="B171" s="271"/>
      <c r="C171" s="271"/>
      <c r="D171" s="271"/>
      <c r="E171" s="271"/>
      <c r="F171" s="271"/>
      <c r="G171" s="271"/>
      <c r="H171" s="271"/>
      <c r="I171" s="271"/>
      <c r="J171" s="271"/>
      <c r="K171" s="271"/>
      <c r="L171" s="271"/>
      <c r="M171" s="271"/>
      <c r="N171" s="271"/>
    </row>
    <row r="172" spans="1:14" x14ac:dyDescent="0.3">
      <c r="B172" s="271"/>
      <c r="C172" s="271"/>
      <c r="D172" s="271"/>
      <c r="E172" s="271"/>
      <c r="F172" s="271"/>
      <c r="G172" s="271"/>
      <c r="H172" s="271"/>
      <c r="I172" s="271"/>
      <c r="J172" s="271"/>
      <c r="K172" s="271"/>
      <c r="L172" s="271"/>
      <c r="M172" s="271"/>
      <c r="N172" s="271"/>
    </row>
    <row r="173" spans="1:14" x14ac:dyDescent="0.3">
      <c r="B173" s="271"/>
      <c r="C173" s="271"/>
      <c r="D173" s="271"/>
      <c r="E173" s="271"/>
      <c r="F173" s="271"/>
      <c r="G173" s="271"/>
      <c r="H173" s="271"/>
      <c r="I173" s="271"/>
      <c r="J173" s="271"/>
      <c r="K173" s="271"/>
      <c r="L173" s="271"/>
      <c r="M173" s="271"/>
      <c r="N173" s="271"/>
    </row>
    <row r="174" spans="1:14" x14ac:dyDescent="0.3">
      <c r="B174" s="271"/>
      <c r="C174" s="271"/>
      <c r="D174" s="271"/>
      <c r="E174" s="271"/>
      <c r="F174" s="271"/>
      <c r="G174" s="271"/>
      <c r="H174" s="271"/>
      <c r="I174" s="271"/>
      <c r="J174" s="271"/>
      <c r="K174" s="271"/>
      <c r="L174" s="271"/>
      <c r="M174" s="271"/>
      <c r="N174" s="271"/>
    </row>
    <row r="175" spans="1:14" x14ac:dyDescent="0.3">
      <c r="B175" s="271"/>
      <c r="C175" s="271"/>
      <c r="D175" s="271"/>
      <c r="E175" s="271"/>
      <c r="F175" s="271"/>
      <c r="G175" s="271"/>
      <c r="H175" s="271"/>
      <c r="I175" s="271"/>
      <c r="J175" s="271"/>
      <c r="K175" s="271"/>
      <c r="L175" s="271"/>
      <c r="M175" s="271"/>
      <c r="N175" s="271"/>
    </row>
    <row r="176" spans="1:14" x14ac:dyDescent="0.3">
      <c r="B176" s="271"/>
      <c r="C176" s="271"/>
      <c r="D176" s="271"/>
      <c r="E176" s="271"/>
      <c r="F176" s="271"/>
      <c r="G176" s="271"/>
      <c r="H176" s="271"/>
      <c r="I176" s="271"/>
      <c r="J176" s="271"/>
      <c r="K176" s="271"/>
      <c r="L176" s="271"/>
      <c r="M176" s="271"/>
      <c r="N176" s="271"/>
    </row>
    <row r="177" spans="2:14" x14ac:dyDescent="0.3">
      <c r="B177" s="271"/>
      <c r="C177" s="271"/>
      <c r="D177" s="271"/>
      <c r="E177" s="271"/>
      <c r="F177" s="271"/>
      <c r="G177" s="271"/>
      <c r="H177" s="271"/>
      <c r="I177" s="271"/>
      <c r="J177" s="271"/>
      <c r="K177" s="271"/>
      <c r="L177" s="271"/>
      <c r="M177" s="271"/>
      <c r="N177" s="271"/>
    </row>
    <row r="178" spans="2:14" x14ac:dyDescent="0.3">
      <c r="B178" s="271"/>
      <c r="C178" s="271"/>
      <c r="D178" s="271"/>
      <c r="E178" s="271"/>
      <c r="F178" s="271"/>
      <c r="G178" s="271"/>
      <c r="H178" s="271"/>
      <c r="I178" s="271"/>
      <c r="J178" s="271"/>
      <c r="K178" s="271"/>
      <c r="L178" s="271"/>
      <c r="M178" s="271"/>
      <c r="N178" s="271"/>
    </row>
    <row r="179" spans="2:14" x14ac:dyDescent="0.3">
      <c r="B179" s="271"/>
      <c r="C179" s="271"/>
      <c r="D179" s="271"/>
      <c r="E179" s="271"/>
      <c r="F179" s="271"/>
      <c r="G179" s="271"/>
      <c r="H179" s="271"/>
      <c r="I179" s="271"/>
      <c r="J179" s="271"/>
      <c r="K179" s="271"/>
      <c r="L179" s="271"/>
      <c r="M179" s="271"/>
      <c r="N179" s="271"/>
    </row>
    <row r="180" spans="2:14" x14ac:dyDescent="0.3">
      <c r="B180" s="271"/>
      <c r="C180" s="271"/>
      <c r="D180" s="271"/>
      <c r="E180" s="271"/>
      <c r="F180" s="271"/>
      <c r="G180" s="271"/>
      <c r="H180" s="271"/>
      <c r="I180" s="271"/>
      <c r="J180" s="271"/>
      <c r="K180" s="271"/>
      <c r="L180" s="271"/>
      <c r="M180" s="271"/>
      <c r="N180" s="271"/>
    </row>
    <row r="181" spans="2:14" x14ac:dyDescent="0.3">
      <c r="B181" s="271"/>
      <c r="C181" s="271"/>
      <c r="D181" s="271"/>
      <c r="E181" s="271"/>
      <c r="F181" s="271"/>
      <c r="G181" s="271"/>
      <c r="H181" s="271"/>
      <c r="I181" s="271"/>
      <c r="J181" s="271"/>
      <c r="K181" s="271"/>
      <c r="L181" s="271"/>
      <c r="M181" s="271"/>
      <c r="N181" s="271"/>
    </row>
    <row r="182" spans="2:14" x14ac:dyDescent="0.3">
      <c r="B182" s="271"/>
      <c r="C182" s="271"/>
      <c r="D182" s="271"/>
      <c r="E182" s="271"/>
      <c r="F182" s="271"/>
      <c r="G182" s="271"/>
      <c r="H182" s="271"/>
      <c r="I182" s="271"/>
      <c r="J182" s="271"/>
      <c r="K182" s="271"/>
      <c r="L182" s="271"/>
      <c r="M182" s="271"/>
      <c r="N182" s="271"/>
    </row>
    <row r="183" spans="2:14" x14ac:dyDescent="0.3">
      <c r="B183" s="271"/>
      <c r="C183" s="271"/>
      <c r="D183" s="271"/>
      <c r="E183" s="271"/>
      <c r="F183" s="271"/>
      <c r="G183" s="271"/>
      <c r="H183" s="271"/>
      <c r="I183" s="271"/>
      <c r="J183" s="271"/>
      <c r="K183" s="271"/>
      <c r="L183" s="271"/>
      <c r="M183" s="271"/>
      <c r="N183" s="271"/>
    </row>
    <row r="184" spans="2:14" x14ac:dyDescent="0.3">
      <c r="B184" s="271"/>
      <c r="C184" s="271"/>
      <c r="D184" s="271"/>
      <c r="E184" s="271"/>
      <c r="F184" s="271"/>
      <c r="G184" s="271"/>
      <c r="H184" s="271"/>
      <c r="I184" s="271"/>
      <c r="J184" s="271"/>
      <c r="K184" s="271"/>
      <c r="L184" s="271"/>
      <c r="M184" s="271"/>
      <c r="N184" s="271"/>
    </row>
    <row r="185" spans="2:14" x14ac:dyDescent="0.3">
      <c r="B185" s="271"/>
      <c r="C185" s="271"/>
      <c r="D185" s="271"/>
      <c r="E185" s="271"/>
      <c r="F185" s="271"/>
      <c r="G185" s="271"/>
      <c r="H185" s="271"/>
      <c r="I185" s="271"/>
      <c r="J185" s="271"/>
      <c r="K185" s="271"/>
      <c r="L185" s="271"/>
      <c r="M185" s="271"/>
      <c r="N185" s="271"/>
    </row>
    <row r="186" spans="2:14" x14ac:dyDescent="0.3">
      <c r="B186" s="271"/>
      <c r="C186" s="271"/>
      <c r="D186" s="271"/>
      <c r="E186" s="271"/>
      <c r="F186" s="271"/>
      <c r="G186" s="271"/>
      <c r="H186" s="271"/>
      <c r="I186" s="271"/>
      <c r="J186" s="271"/>
      <c r="K186" s="271"/>
      <c r="L186" s="271"/>
      <c r="M186" s="271"/>
      <c r="N186" s="271"/>
    </row>
    <row r="187" spans="2:14" x14ac:dyDescent="0.3">
      <c r="B187" s="271"/>
      <c r="C187" s="271"/>
      <c r="D187" s="271"/>
      <c r="E187" s="271"/>
      <c r="F187" s="271"/>
      <c r="G187" s="271"/>
      <c r="H187" s="271"/>
      <c r="I187" s="271"/>
      <c r="J187" s="271"/>
      <c r="K187" s="271"/>
      <c r="L187" s="271"/>
      <c r="M187" s="271"/>
      <c r="N187" s="271"/>
    </row>
    <row r="188" spans="2:14" x14ac:dyDescent="0.3">
      <c r="B188" s="271"/>
      <c r="C188" s="271"/>
      <c r="D188" s="271"/>
      <c r="E188" s="271"/>
      <c r="F188" s="271"/>
      <c r="G188" s="271"/>
      <c r="H188" s="271"/>
      <c r="I188" s="271"/>
      <c r="J188" s="271"/>
      <c r="K188" s="271"/>
      <c r="L188" s="271"/>
      <c r="M188" s="271"/>
      <c r="N188" s="271"/>
    </row>
    <row r="189" spans="2:14" x14ac:dyDescent="0.3">
      <c r="B189" s="271"/>
      <c r="C189" s="271"/>
      <c r="D189" s="271"/>
      <c r="E189" s="271"/>
      <c r="F189" s="271"/>
      <c r="G189" s="271"/>
      <c r="H189" s="271"/>
      <c r="I189" s="271"/>
      <c r="J189" s="271"/>
      <c r="K189" s="271"/>
      <c r="L189" s="271"/>
      <c r="M189" s="271"/>
      <c r="N189" s="271"/>
    </row>
    <row r="190" spans="2:14" x14ac:dyDescent="0.3">
      <c r="B190" s="271"/>
      <c r="C190" s="271"/>
      <c r="D190" s="271"/>
      <c r="E190" s="271"/>
      <c r="F190" s="271"/>
      <c r="G190" s="271"/>
      <c r="H190" s="271"/>
      <c r="I190" s="271"/>
      <c r="J190" s="271"/>
      <c r="K190" s="271"/>
      <c r="L190" s="271"/>
      <c r="M190" s="271"/>
      <c r="N190" s="271"/>
    </row>
    <row r="191" spans="2:14" x14ac:dyDescent="0.3">
      <c r="B191" s="271"/>
      <c r="C191" s="271"/>
      <c r="D191" s="271"/>
      <c r="E191" s="271"/>
      <c r="F191" s="271"/>
      <c r="G191" s="271"/>
      <c r="H191" s="271"/>
      <c r="I191" s="271"/>
      <c r="J191" s="271"/>
      <c r="K191" s="271"/>
      <c r="L191" s="271"/>
      <c r="M191" s="271"/>
      <c r="N191" s="271"/>
    </row>
    <row r="194" spans="1:14" x14ac:dyDescent="0.3">
      <c r="A194" s="20"/>
      <c r="B194" s="21" t="s">
        <v>218</v>
      </c>
      <c r="C194" s="20"/>
      <c r="D194" s="20"/>
      <c r="E194" s="20"/>
      <c r="F194" s="20"/>
      <c r="G194" s="20"/>
      <c r="H194" s="20"/>
      <c r="I194" s="20"/>
      <c r="J194" s="20"/>
      <c r="K194" s="20"/>
      <c r="L194" s="20"/>
      <c r="M194" s="20"/>
      <c r="N194" s="20"/>
    </row>
    <row r="195" spans="1:14" x14ac:dyDescent="0.3">
      <c r="A195" s="20"/>
      <c r="B195" s="21" t="s">
        <v>219</v>
      </c>
      <c r="C195" s="20"/>
      <c r="D195" s="20"/>
      <c r="E195" s="20"/>
      <c r="F195" s="20"/>
      <c r="G195" s="20"/>
      <c r="H195" s="20"/>
      <c r="I195" s="20"/>
      <c r="J195" s="20"/>
      <c r="K195" s="20"/>
      <c r="L195" s="20"/>
      <c r="M195" s="20"/>
      <c r="N195" s="20"/>
    </row>
    <row r="197" spans="1:14" x14ac:dyDescent="0.3">
      <c r="B197" s="238" t="s">
        <v>904</v>
      </c>
      <c r="C197" s="238"/>
      <c r="D197" s="238"/>
      <c r="E197" s="238"/>
      <c r="F197" s="238"/>
      <c r="G197" s="238"/>
      <c r="H197" s="238"/>
      <c r="I197" s="238"/>
      <c r="J197" s="238"/>
      <c r="K197" s="238"/>
      <c r="L197" s="238"/>
      <c r="M197" s="238"/>
      <c r="N197" s="238"/>
    </row>
    <row r="198" spans="1:14" x14ac:dyDescent="0.3">
      <c r="B198" s="238"/>
      <c r="C198" s="238"/>
      <c r="D198" s="238"/>
      <c r="E198" s="238"/>
      <c r="F198" s="238"/>
      <c r="G198" s="238"/>
      <c r="H198" s="238"/>
      <c r="I198" s="238"/>
      <c r="J198" s="238"/>
      <c r="K198" s="238"/>
      <c r="L198" s="238"/>
      <c r="M198" s="238"/>
      <c r="N198" s="238"/>
    </row>
    <row r="199" spans="1:14" ht="28.5" x14ac:dyDescent="0.3">
      <c r="A199" s="22" t="s">
        <v>902</v>
      </c>
      <c r="B199" s="238"/>
      <c r="C199" s="238"/>
      <c r="D199" s="238"/>
      <c r="E199" s="238"/>
      <c r="F199" s="238"/>
      <c r="G199" s="238"/>
      <c r="H199" s="238"/>
      <c r="I199" s="238"/>
      <c r="J199" s="238"/>
      <c r="K199" s="238"/>
      <c r="L199" s="238"/>
      <c r="M199" s="238"/>
      <c r="N199" s="238"/>
    </row>
    <row r="200" spans="1:14" x14ac:dyDescent="0.3">
      <c r="B200" s="238"/>
      <c r="C200" s="238"/>
      <c r="D200" s="238"/>
      <c r="E200" s="238"/>
      <c r="F200" s="238"/>
      <c r="G200" s="238"/>
      <c r="H200" s="238"/>
      <c r="I200" s="238"/>
      <c r="J200" s="238"/>
      <c r="K200" s="238"/>
      <c r="L200" s="238"/>
      <c r="M200" s="238"/>
      <c r="N200" s="238"/>
    </row>
    <row r="201" spans="1:14" x14ac:dyDescent="0.3">
      <c r="B201" s="238"/>
      <c r="C201" s="238"/>
      <c r="D201" s="238"/>
      <c r="E201" s="238"/>
      <c r="F201" s="238"/>
      <c r="G201" s="238"/>
      <c r="H201" s="238"/>
      <c r="I201" s="238"/>
      <c r="J201" s="238"/>
      <c r="K201" s="238"/>
      <c r="L201" s="238"/>
      <c r="M201" s="238"/>
      <c r="N201" s="238"/>
    </row>
    <row r="204" spans="1:14" x14ac:dyDescent="0.3">
      <c r="A204" s="20"/>
      <c r="B204" s="21" t="s">
        <v>220</v>
      </c>
      <c r="C204" s="20"/>
      <c r="D204" s="20"/>
      <c r="E204" s="20"/>
      <c r="F204" s="20"/>
      <c r="G204" s="20"/>
      <c r="H204" s="20"/>
      <c r="I204" s="20"/>
      <c r="J204" s="20"/>
      <c r="K204" s="20"/>
      <c r="L204" s="20"/>
      <c r="M204" s="20"/>
      <c r="N204" s="20"/>
    </row>
    <row r="206" spans="1:14" x14ac:dyDescent="0.3">
      <c r="B206" s="238" t="s">
        <v>294</v>
      </c>
      <c r="C206" s="238"/>
      <c r="D206" s="238"/>
      <c r="E206" s="238"/>
      <c r="F206" s="238"/>
      <c r="G206" s="238"/>
      <c r="H206" s="238"/>
      <c r="I206" s="238"/>
      <c r="J206" s="238"/>
      <c r="K206" s="238"/>
      <c r="L206" s="238"/>
      <c r="M206" s="238"/>
      <c r="N206" s="238"/>
    </row>
    <row r="207" spans="1:14" x14ac:dyDescent="0.3">
      <c r="B207" s="238"/>
      <c r="C207" s="238"/>
      <c r="D207" s="238"/>
      <c r="E207" s="238"/>
      <c r="F207" s="238"/>
      <c r="G207" s="238"/>
      <c r="H207" s="238"/>
      <c r="I207" s="238"/>
      <c r="J207" s="238"/>
      <c r="K207" s="238"/>
      <c r="L207" s="238"/>
      <c r="M207" s="238"/>
      <c r="N207" s="238"/>
    </row>
  </sheetData>
  <sheetProtection algorithmName="SHA-512" hashValue="RjvM4knWW7M3nMfJ5eCeIPV8IWkrNibMrGQxiKZa92krvaXalkz1MMZ0IgOPkdCkCy2VRbGKkazFp3cPxhM7hQ==" saltValue="SmJRrGWrcznd3JB4+kbEyg==" spinCount="100000" sheet="1" objects="1" scenarios="1"/>
  <mergeCells count="60">
    <mergeCell ref="B11:N13"/>
    <mergeCell ref="B29:N30"/>
    <mergeCell ref="B18:K19"/>
    <mergeCell ref="M18:N18"/>
    <mergeCell ref="B25:N26"/>
    <mergeCell ref="B44:I44"/>
    <mergeCell ref="B51:I51"/>
    <mergeCell ref="B47:I47"/>
    <mergeCell ref="B48:I48"/>
    <mergeCell ref="B49:I49"/>
    <mergeCell ref="B50:I50"/>
    <mergeCell ref="B32:N32"/>
    <mergeCell ref="B37:I38"/>
    <mergeCell ref="K37:L37"/>
    <mergeCell ref="M37:N37"/>
    <mergeCell ref="B68:N70"/>
    <mergeCell ref="B58:I58"/>
    <mergeCell ref="B59:I59"/>
    <mergeCell ref="B60:I60"/>
    <mergeCell ref="B61:I61"/>
    <mergeCell ref="B56:I57"/>
    <mergeCell ref="K56:L56"/>
    <mergeCell ref="M56:N56"/>
    <mergeCell ref="B62:N63"/>
    <mergeCell ref="B41:I41"/>
    <mergeCell ref="B42:I42"/>
    <mergeCell ref="B43:I43"/>
    <mergeCell ref="B75:N84"/>
    <mergeCell ref="B89:N101"/>
    <mergeCell ref="B106:I107"/>
    <mergeCell ref="K106:L106"/>
    <mergeCell ref="M106:N106"/>
    <mergeCell ref="B161:N161"/>
    <mergeCell ref="B154:I155"/>
    <mergeCell ref="K154:L154"/>
    <mergeCell ref="M154:N154"/>
    <mergeCell ref="B159:I159"/>
    <mergeCell ref="B160:I160"/>
    <mergeCell ref="B158:I158"/>
    <mergeCell ref="B166:N191"/>
    <mergeCell ref="B197:N201"/>
    <mergeCell ref="B206:N207"/>
    <mergeCell ref="B20:K20"/>
    <mergeCell ref="B21:K21"/>
    <mergeCell ref="B22:K22"/>
    <mergeCell ref="B23:K23"/>
    <mergeCell ref="B24:K24"/>
    <mergeCell ref="B39:I39"/>
    <mergeCell ref="B40:I40"/>
    <mergeCell ref="B111:N112"/>
    <mergeCell ref="B117:N125"/>
    <mergeCell ref="B130:N139"/>
    <mergeCell ref="B140:N140"/>
    <mergeCell ref="B145:N149"/>
    <mergeCell ref="B45:I45"/>
    <mergeCell ref="B108:I108"/>
    <mergeCell ref="B109:I109"/>
    <mergeCell ref="B110:I110"/>
    <mergeCell ref="B156:I156"/>
    <mergeCell ref="B157:I157"/>
  </mergeCells>
  <hyperlinks>
    <hyperlink ref="B140:N140" r:id="rId1" display="Os relatórios de auditoria externa de nossas demonstrações financeiras, que incluem aspectos fiscais, estão disponíveis publicamente no site de Relações com Investidores. Clique aqui e acesse." xr:uid="{317A7B1D-98A2-4410-8FD6-31033D121600}"/>
    <hyperlink ref="B1" location="Início!A1" display="Início" xr:uid="{BED698D1-FF2C-4BFC-8A8A-AE6F09CE0CEF}"/>
    <hyperlink ref="A1" location="Início!A1" display="Início!A1" xr:uid="{ABAF3A78-6FE1-4FA7-803A-731F65B5399F}"/>
    <hyperlink ref="C1" location="GRI!A1" display="Índice GRI" xr:uid="{A1F34C57-C624-483B-ACF9-AA91A77D35AA}"/>
    <hyperlink ref="D1" location="SASB!A1" display="Índice SASB" xr:uid="{CEFDE2DD-5510-4335-8D09-CD9A1B46B3A0}"/>
    <hyperlink ref="E1" location="TCFD!A1" display="Índice TCFD" xr:uid="{33400E5E-E3F9-4966-A098-A7CA4507E050}"/>
    <hyperlink ref="F1" location="Clima!A1" display="Mudanças climáticas" xr:uid="{9C554CCB-A7DF-4D91-ADE4-EC1931D9F486}"/>
    <hyperlink ref="G1" location="Água!A1" display="Água e efluentes" xr:uid="{A9C9B323-1EFD-43D6-9B83-3EA11AFE4D53}"/>
    <hyperlink ref="H1" location="GestãoAmbiental!A1" display="Gestão ambiental" xr:uid="{C8B22388-3191-49BE-8F58-EB19ED6E9B50}"/>
    <hyperlink ref="I1" location="Talentos!A1" display="Gestão de talentos" xr:uid="{29665112-3703-41EF-BD5B-955B451E70BA}"/>
    <hyperlink ref="J1" location="ImpactoSocioeconômico!A1" display="Impacto socioeconômico" xr:uid="{D604E4E9-6502-45F3-B095-7720D097DE60}"/>
    <hyperlink ref="K1" location="DireitosHumanos!A1" display="Direitos humanos" xr:uid="{7E3F2D6B-4BE7-495A-8235-9AC71BCA3D8A}"/>
    <hyperlink ref="L1" location="Segurança!A1" display="Segurança" xr:uid="{54E8276C-25D0-4F20-9EF3-7ED047B01042}"/>
    <hyperlink ref="M1" location="Ativos!A1" display="Gestão dos ativos" xr:uid="{9D75900D-23A0-49FE-858A-AEAC30E495DD}"/>
    <hyperlink ref="N1" location="Ética!A1" display="Ética e integridade" xr:uid="{50EB6EC2-73DE-4408-A554-8702E29B2304}"/>
  </hyperlink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01A05E62E5B034F86195FA6C24A2F64" ma:contentTypeVersion="15" ma:contentTypeDescription="Create a new document." ma:contentTypeScope="" ma:versionID="6121806698c343b1d2366dd1095c70c0">
  <xsd:schema xmlns:xsd="http://www.w3.org/2001/XMLSchema" xmlns:xs="http://www.w3.org/2001/XMLSchema" xmlns:p="http://schemas.microsoft.com/office/2006/metadata/properties" xmlns:ns2="0ee43d33-d035-4a23-b7f7-67367cec4d70" xmlns:ns3="a7546df2-65d0-4bf3-afb0-6407ba38f8bd" targetNamespace="http://schemas.microsoft.com/office/2006/metadata/properties" ma:root="true" ma:fieldsID="8ae4bb9c6246803a9a583c8b290be8f5" ns2:_="" ns3:_="">
    <xsd:import namespace="0ee43d33-d035-4a23-b7f7-67367cec4d70"/>
    <xsd:import namespace="a7546df2-65d0-4bf3-afb0-6407ba38f8b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e43d33-d035-4a23-b7f7-67367cec4d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a425d7f-19d8-4945-a929-b19768e50cd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546df2-65d0-4bf3-afb0-6407ba38f8b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073ffaa-262a-4751-8e96-db850bf37018}" ma:internalName="TaxCatchAll" ma:showField="CatchAllData" ma:web="a7546df2-65d0-4bf3-afb0-6407ba38f8bd">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a7546df2-65d0-4bf3-afb0-6407ba38f8bd">
      <UserInfo>
        <DisplayName/>
        <AccountId xsi:nil="true"/>
        <AccountType/>
      </UserInfo>
    </SharedWithUsers>
    <lcf76f155ced4ddcb4097134ff3c332f xmlns="0ee43d33-d035-4a23-b7f7-67367cec4d70">
      <Terms xmlns="http://schemas.microsoft.com/office/infopath/2007/PartnerControls"/>
    </lcf76f155ced4ddcb4097134ff3c332f>
    <TaxCatchAll xmlns="a7546df2-65d0-4bf3-afb0-6407ba38f8bd" xsi:nil="true"/>
  </documentManagement>
</p:properties>
</file>

<file path=customXml/itemProps1.xml><?xml version="1.0" encoding="utf-8"?>
<ds:datastoreItem xmlns:ds="http://schemas.openxmlformats.org/officeDocument/2006/customXml" ds:itemID="{6341EAD1-C88E-464D-A4DD-12491D209272}">
  <ds:schemaRefs>
    <ds:schemaRef ds:uri="http://schemas.microsoft.com/sharepoint/v3/contenttype/forms"/>
  </ds:schemaRefs>
</ds:datastoreItem>
</file>

<file path=customXml/itemProps2.xml><?xml version="1.0" encoding="utf-8"?>
<ds:datastoreItem xmlns:ds="http://schemas.openxmlformats.org/officeDocument/2006/customXml" ds:itemID="{52A03FF0-5D73-456B-8347-9BBCCD3D3D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e43d33-d035-4a23-b7f7-67367cec4d70"/>
    <ds:schemaRef ds:uri="a7546df2-65d0-4bf3-afb0-6407ba38f8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6834DC7-F4DA-4699-B438-0B1FFA5EAFF6}">
  <ds:schemaRefs>
    <ds:schemaRef ds:uri="http://schemas.microsoft.com/office/2006/metadata/properties"/>
    <ds:schemaRef ds:uri="http://schemas.microsoft.com/office/infopath/2007/PartnerControls"/>
    <ds:schemaRef ds:uri="a7546df2-65d0-4bf3-afb0-6407ba38f8bd"/>
    <ds:schemaRef ds:uri="0ee43d33-d035-4a23-b7f7-67367cec4d7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vt:i4>
      </vt:variant>
    </vt:vector>
  </HeadingPairs>
  <TitlesOfParts>
    <vt:vector size="13" baseType="lpstr">
      <vt:lpstr>Início</vt:lpstr>
      <vt:lpstr>GRI</vt:lpstr>
      <vt:lpstr>SASB</vt:lpstr>
      <vt:lpstr>TCFD</vt:lpstr>
      <vt:lpstr>Clima</vt:lpstr>
      <vt:lpstr>Água</vt:lpstr>
      <vt:lpstr>GestãoAmbiental</vt:lpstr>
      <vt:lpstr>Talentos</vt:lpstr>
      <vt:lpstr>ImpactoSocioeconômico</vt:lpstr>
      <vt:lpstr>DireitosHumanos</vt:lpstr>
      <vt:lpstr>Segurança</vt:lpstr>
      <vt:lpstr>Ativos</vt:lpstr>
      <vt:lpstr>Ética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 Jungmann</dc:creator>
  <cp:lastModifiedBy>Carol Jungmann</cp:lastModifiedBy>
  <dcterms:created xsi:type="dcterms:W3CDTF">2025-01-31T14:06:20Z</dcterms:created>
  <dcterms:modified xsi:type="dcterms:W3CDTF">2025-04-26T00:23:57Z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345900</vt:r8>
  </property>
  <property fmtid="{D5CDD505-2E9C-101B-9397-08002B2CF9AE}" pid="3" name="ContentTypeId">
    <vt:lpwstr>0x010100301A05E62E5B034F86195FA6C24A2F64</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y fmtid="{D5CDD505-2E9C-101B-9397-08002B2CF9AE}" pid="7" name="MediaServiceImageTags">
    <vt:lpwstr/>
  </property>
</Properties>
</file>